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US 324\BUS 324 F21 Test 2 LM\"/>
    </mc:Choice>
  </mc:AlternateContent>
  <xr:revisionPtr revIDLastSave="0" documentId="13_ncr:1_{43E45636-FE09-40E9-B8C2-9665CAD787E2}" xr6:coauthVersionLast="47" xr6:coauthVersionMax="47" xr10:uidLastSave="{00000000-0000-0000-0000-000000000000}"/>
  <bookViews>
    <workbookView showSheetTabs="0" xWindow="-108" yWindow="-108" windowWidth="23256" windowHeight="12576" xr2:uid="{00000000-000D-0000-FFFF-FFFF00000000}"/>
  </bookViews>
  <sheets>
    <sheet name="FirstPage" sheetId="2" r:id="rId1"/>
    <sheet name="Content" sheetId="4" r:id="rId2"/>
    <sheet name="Problem 10 (2)" sheetId="49" state="hidden" r:id="rId3"/>
    <sheet name="Problem 9 (2)" sheetId="50" state="hidden" r:id="rId4"/>
    <sheet name="Problem 8 (2)" sheetId="51" state="hidden" r:id="rId5"/>
    <sheet name="Problem 7 (2)" sheetId="52" state="hidden" r:id="rId6"/>
    <sheet name="Problem 6 (2)" sheetId="53" state="hidden" r:id="rId7"/>
    <sheet name="Problem 5 (2)" sheetId="54" state="hidden" r:id="rId8"/>
    <sheet name="Problem 4 (2)" sheetId="55" state="hidden" r:id="rId9"/>
    <sheet name="Problem 3 (2)" sheetId="56" state="hidden" r:id="rId10"/>
    <sheet name="Problem 2 (2)" sheetId="57" state="hidden" r:id="rId11"/>
    <sheet name="Problem 3 Check " sheetId="72" r:id="rId12"/>
    <sheet name="Problem 2 Check" sheetId="61" r:id="rId13"/>
    <sheet name="Problem 1 (2)" sheetId="58" state="hidden" r:id="rId14"/>
    <sheet name="Check Problem 1 " sheetId="7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4" i="72" l="1"/>
  <c r="AB58" i="72" l="1"/>
  <c r="AM78" i="72" l="1"/>
  <c r="Q62" i="61"/>
  <c r="Q80" i="61"/>
  <c r="AB50" i="72" l="1"/>
  <c r="AB28" i="72"/>
  <c r="AB14" i="72"/>
  <c r="Q96" i="61" l="1"/>
  <c r="Y98" i="61" s="1"/>
  <c r="Q100" i="61"/>
  <c r="Q84" i="61"/>
  <c r="U62" i="61"/>
  <c r="P33" i="70"/>
  <c r="P45" i="70" s="1"/>
  <c r="V45" i="70" s="1"/>
  <c r="P18" i="70"/>
  <c r="S45" i="70" s="1"/>
  <c r="N22" i="56" l="1"/>
  <c r="N20" i="56"/>
  <c r="P27" i="58"/>
  <c r="P26" i="58"/>
  <c r="N24" i="56" l="1"/>
  <c r="Q26" i="50"/>
  <c r="P20" i="58" l="1"/>
  <c r="P21" i="58"/>
  <c r="P22" i="58"/>
  <c r="P23" i="58"/>
  <c r="P24" i="58"/>
  <c r="P25" i="58"/>
  <c r="P19" i="58"/>
  <c r="P18" i="58"/>
  <c r="Q18" i="58"/>
  <c r="Q19" i="58" s="1"/>
  <c r="Q20" i="58" s="1"/>
  <c r="Q21" i="58" s="1"/>
  <c r="Q22" i="58" s="1"/>
  <c r="Q23" i="58" s="1"/>
  <c r="Q24" i="58" s="1"/>
  <c r="Q25" i="58" s="1"/>
  <c r="Q26" i="58" s="1"/>
  <c r="Q27" i="58" s="1"/>
  <c r="R18" i="58" l="1"/>
  <c r="Q29" i="51"/>
  <c r="Q28" i="51"/>
  <c r="Q27" i="51"/>
  <c r="Q21" i="51"/>
  <c r="Q20" i="51"/>
  <c r="Q19" i="51"/>
  <c r="Q27" i="50"/>
  <c r="Q25" i="50"/>
  <c r="N15" i="49"/>
  <c r="R19" i="58" l="1"/>
  <c r="R20" i="58" s="1"/>
  <c r="R21" i="58" s="1"/>
  <c r="R22" i="58" s="1"/>
  <c r="R23" i="58" s="1"/>
  <c r="R24" i="58" s="1"/>
  <c r="R25" i="58" s="1"/>
  <c r="R26" i="58" s="1"/>
  <c r="R27" i="58" s="1"/>
</calcChain>
</file>

<file path=xl/sharedStrings.xml><?xml version="1.0" encoding="utf-8"?>
<sst xmlns="http://schemas.openxmlformats.org/spreadsheetml/2006/main" count="74" uniqueCount="44">
  <si>
    <t>Frequency</t>
  </si>
  <si>
    <t>Relative Frequency</t>
  </si>
  <si>
    <t>Cumulative Frequency</t>
  </si>
  <si>
    <t>Alternatives</t>
  </si>
  <si>
    <t>Large Plant</t>
  </si>
  <si>
    <t>Small Plant</t>
  </si>
  <si>
    <t>Low</t>
  </si>
  <si>
    <t>High</t>
  </si>
  <si>
    <t>Possible Future Demand</t>
  </si>
  <si>
    <t>Cumulative Relative Frequency</t>
  </si>
  <si>
    <t>Probability</t>
  </si>
  <si>
    <t>Medium Plant</t>
  </si>
  <si>
    <t>Small Store</t>
  </si>
  <si>
    <t>Medium Store</t>
  </si>
  <si>
    <t>Large Store</t>
  </si>
  <si>
    <t>Week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</si>
  <si>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</si>
  <si>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</si>
  <si>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</si>
  <si>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</si>
  <si>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</si>
  <si>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</si>
  <si>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</si>
  <si>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</si>
  <si>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</si>
  <si>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</si>
  <si>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</si>
  <si>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</si>
  <si>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</si>
  <si>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</si>
  <si>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Intercept = 0</t>
  </si>
  <si>
    <t>Givens</t>
  </si>
  <si>
    <t>Fixed Costs</t>
  </si>
  <si>
    <t>Variable Cost per Unit</t>
  </si>
  <si>
    <t>Selling Price per Unit</t>
  </si>
  <si>
    <t>Model</t>
  </si>
  <si>
    <t>Production Volume</t>
  </si>
  <si>
    <t>Total Cost</t>
  </si>
  <si>
    <t>Total Revenue</t>
  </si>
  <si>
    <t>Total Profit (loss)</t>
  </si>
  <si>
    <t>-</t>
  </si>
  <si>
    <t>=</t>
  </si>
  <si>
    <t>z =</t>
  </si>
  <si>
    <t>P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</si>
</sst>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#,##0.0_);[Red]\(#,##0.0\)"/>
    <numFmt numFmtId="165" formatCode="&quot;$&quot;#,##0.0_);[Red]\(&quot;$&quot;#,##0.0\)"/>
    <numFmt numFmtId="166" formatCode="&quot;$&quot;#,##0.00"/>
    <numFmt numFmtId="167" formatCode="#,##0.0000"/>
  </numFmts>
  <fonts count="36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FFC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22"/>
      <color theme="1"/>
      <name val="FrankRuehl"/>
      <family val="2"/>
      <charset val="177"/>
    </font>
    <font>
      <sz val="22"/>
      <color theme="1"/>
      <name val="FrankRuehl"/>
      <family val="2"/>
      <charset val="177"/>
    </font>
    <font>
      <b/>
      <sz val="22"/>
      <color rgb="FFFFC000"/>
      <name val="FrankRuehl"/>
      <family val="2"/>
      <charset val="177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11"/>
      <color theme="2"/>
      <name val="Calibri"/>
      <family val="2"/>
      <scheme val="minor"/>
    </font>
    <font>
      <sz val="18"/>
      <color rgb="FF000000"/>
      <name val="Lucida Bright"/>
      <family val="1"/>
    </font>
    <font>
      <b/>
      <sz val="22"/>
      <color rgb="FFC00000"/>
      <name val="Lucida Bright"/>
      <family val="1"/>
    </font>
    <font>
      <b/>
      <sz val="22"/>
      <color rgb="FFFFFF00"/>
      <name val="Lucida Bright"/>
      <family val="1"/>
    </font>
    <font>
      <sz val="48"/>
      <color theme="1"/>
      <name val="Lucida Bright"/>
      <family val="1"/>
    </font>
    <font>
      <sz val="28"/>
      <color theme="1"/>
      <name val="Lucida Bright"/>
      <family val="1"/>
    </font>
    <font>
      <b/>
      <sz val="24"/>
      <color rgb="FF8E0000"/>
      <name val="Lucida Bright"/>
      <family val="1"/>
    </font>
    <font>
      <b/>
      <sz val="18"/>
      <color rgb="FF8E0000"/>
      <name val="Lucida Bright"/>
      <family val="1"/>
    </font>
    <font>
      <b/>
      <sz val="18"/>
      <color rgb="FFFFFF00"/>
      <name val="Lucida Bright"/>
      <family val="1"/>
    </font>
    <font>
      <sz val="20"/>
      <color theme="1"/>
      <name val="Lucida Bright"/>
      <family val="1"/>
    </font>
    <font>
      <sz val="22"/>
      <color theme="1"/>
      <name val="Lucida Bright"/>
      <family val="1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ill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6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0" xfId="0" applyFont="1" applyFill="1"/>
    <xf numFmtId="0" fontId="2" fillId="6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Continuous"/>
    </xf>
    <xf numFmtId="0" fontId="0" fillId="0" borderId="1" xfId="0" applyBorder="1"/>
    <xf numFmtId="1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0" xfId="0" applyFont="1" applyFill="1"/>
    <xf numFmtId="40" fontId="2" fillId="8" borderId="5" xfId="0" applyNumberFormat="1" applyFont="1" applyFill="1" applyBorder="1" applyAlignment="1">
      <alignment horizontal="center" vertical="center"/>
    </xf>
    <xf numFmtId="8" fontId="0" fillId="2" borderId="5" xfId="0" applyNumberFormat="1" applyFill="1" applyBorder="1"/>
    <xf numFmtId="8" fontId="11" fillId="2" borderId="5" xfId="0" applyNumberFormat="1" applyFont="1" applyFill="1" applyBorder="1"/>
    <xf numFmtId="8" fontId="12" fillId="9" borderId="5" xfId="0" applyNumberFormat="1" applyFont="1" applyFill="1" applyBorder="1" applyAlignment="1">
      <alignment horizontal="center" vertical="center"/>
    </xf>
    <xf numFmtId="8" fontId="13" fillId="9" borderId="5" xfId="0" applyNumberFormat="1" applyFont="1" applyFill="1" applyBorder="1" applyAlignment="1">
      <alignment horizontal="center" vertical="center"/>
    </xf>
    <xf numFmtId="8" fontId="13" fillId="7" borderId="5" xfId="0" applyNumberFormat="1" applyFont="1" applyFill="1" applyBorder="1"/>
    <xf numFmtId="165" fontId="14" fillId="10" borderId="5" xfId="0" applyNumberFormat="1" applyFont="1" applyFill="1" applyBorder="1"/>
    <xf numFmtId="8" fontId="14" fillId="10" borderId="5" xfId="0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2" borderId="5" xfId="0" applyFont="1" applyFill="1" applyBorder="1"/>
    <xf numFmtId="6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 vertical="center"/>
    </xf>
    <xf numFmtId="6" fontId="16" fillId="10" borderId="5" xfId="0" applyNumberFormat="1" applyFont="1" applyFill="1" applyBorder="1" applyAlignment="1">
      <alignment horizontal="center" vertical="center"/>
    </xf>
    <xf numFmtId="0" fontId="20" fillId="2" borderId="0" xfId="0" applyFont="1" applyFill="1"/>
    <xf numFmtId="3" fontId="21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horizontal="center" vertical="center"/>
    </xf>
    <xf numFmtId="0" fontId="23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2" borderId="0" xfId="0" applyFont="1" applyFill="1"/>
    <xf numFmtId="0" fontId="0" fillId="2" borderId="0" xfId="0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6" fontId="26" fillId="0" borderId="5" xfId="0" applyNumberFormat="1" applyFont="1" applyBorder="1"/>
    <xf numFmtId="2" fontId="0" fillId="2" borderId="0" xfId="0" applyNumberFormat="1" applyFill="1"/>
    <xf numFmtId="2" fontId="35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  <xf numFmtId="167" fontId="31" fillId="8" borderId="9" xfId="0" applyNumberFormat="1" applyFont="1" applyFill="1" applyBorder="1" applyAlignment="1">
      <alignment horizontal="center" vertical="center"/>
    </xf>
    <xf numFmtId="167" fontId="31" fillId="8" borderId="15" xfId="0" applyNumberFormat="1" applyFont="1" applyFill="1" applyBorder="1" applyAlignment="1">
      <alignment horizontal="center" vertical="center"/>
    </xf>
    <xf numFmtId="167" fontId="31" fillId="8" borderId="10" xfId="0" applyNumberFormat="1" applyFont="1" applyFill="1" applyBorder="1" applyAlignment="1">
      <alignment horizontal="center" vertical="center"/>
    </xf>
    <xf numFmtId="167" fontId="31" fillId="8" borderId="12" xfId="0" applyNumberFormat="1" applyFont="1" applyFill="1" applyBorder="1" applyAlignment="1">
      <alignment horizontal="center" vertical="center"/>
    </xf>
    <xf numFmtId="167" fontId="31" fillId="8" borderId="0" xfId="0" applyNumberFormat="1" applyFont="1" applyFill="1" applyBorder="1" applyAlignment="1">
      <alignment horizontal="center" vertical="center"/>
    </xf>
    <xf numFmtId="167" fontId="31" fillId="8" borderId="13" xfId="0" applyNumberFormat="1" applyFont="1" applyFill="1" applyBorder="1" applyAlignment="1">
      <alignment horizontal="center" vertical="center"/>
    </xf>
    <xf numFmtId="167" fontId="31" fillId="8" borderId="11" xfId="0" applyNumberFormat="1" applyFont="1" applyFill="1" applyBorder="1" applyAlignment="1">
      <alignment horizontal="center" vertical="center"/>
    </xf>
    <xf numFmtId="167" fontId="31" fillId="8" borderId="16" xfId="0" applyNumberFormat="1" applyFont="1" applyFill="1" applyBorder="1" applyAlignment="1">
      <alignment horizontal="center" vertical="center"/>
    </xf>
    <xf numFmtId="167" fontId="31" fillId="8" borderId="8" xfId="0" applyNumberFormat="1" applyFont="1" applyFill="1" applyBorder="1" applyAlignment="1">
      <alignment horizontal="center" vertical="center"/>
    </xf>
    <xf numFmtId="4" fontId="31" fillId="8" borderId="9" xfId="0" applyNumberFormat="1" applyFont="1" applyFill="1" applyBorder="1" applyAlignment="1">
      <alignment horizontal="center" vertical="center"/>
    </xf>
    <xf numFmtId="4" fontId="31" fillId="8" borderId="10" xfId="0" applyNumberFormat="1" applyFont="1" applyFill="1" applyBorder="1" applyAlignment="1">
      <alignment horizontal="center" vertical="center"/>
    </xf>
    <xf numFmtId="4" fontId="31" fillId="8" borderId="12" xfId="0" applyNumberFormat="1" applyFont="1" applyFill="1" applyBorder="1" applyAlignment="1">
      <alignment horizontal="center" vertical="center"/>
    </xf>
    <xf numFmtId="4" fontId="31" fillId="8" borderId="13" xfId="0" applyNumberFormat="1" applyFont="1" applyFill="1" applyBorder="1" applyAlignment="1">
      <alignment horizontal="center" vertical="center"/>
    </xf>
    <xf numFmtId="4" fontId="31" fillId="8" borderId="11" xfId="0" applyNumberFormat="1" applyFont="1" applyFill="1" applyBorder="1" applyAlignment="1">
      <alignment horizontal="center" vertical="center"/>
    </xf>
    <xf numFmtId="4" fontId="31" fillId="8" borderId="8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2" fillId="2" borderId="0" xfId="0" applyNumberFormat="1" applyFont="1" applyFill="1" applyBorder="1" applyAlignment="1">
      <alignment horizontal="center" vertical="center"/>
    </xf>
    <xf numFmtId="4" fontId="33" fillId="2" borderId="0" xfId="0" applyNumberFormat="1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166" fontId="31" fillId="8" borderId="9" xfId="0" applyNumberFormat="1" applyFont="1" applyFill="1" applyBorder="1" applyAlignment="1">
      <alignment horizontal="center" vertical="center"/>
    </xf>
    <xf numFmtId="166" fontId="31" fillId="8" borderId="10" xfId="0" applyNumberFormat="1" applyFont="1" applyFill="1" applyBorder="1" applyAlignment="1">
      <alignment horizontal="center" vertical="center"/>
    </xf>
    <xf numFmtId="166" fontId="31" fillId="8" borderId="12" xfId="0" applyNumberFormat="1" applyFont="1" applyFill="1" applyBorder="1" applyAlignment="1">
      <alignment horizontal="center" vertical="center"/>
    </xf>
    <xf numFmtId="166" fontId="31" fillId="8" borderId="13" xfId="0" applyNumberFormat="1" applyFont="1" applyFill="1" applyBorder="1" applyAlignment="1">
      <alignment horizontal="center" vertical="center"/>
    </xf>
    <xf numFmtId="166" fontId="31" fillId="8" borderId="11" xfId="0" applyNumberFormat="1" applyFont="1" applyFill="1" applyBorder="1" applyAlignment="1">
      <alignment horizontal="center" vertical="center"/>
    </xf>
    <xf numFmtId="166" fontId="31" fillId="8" borderId="8" xfId="0" applyNumberFormat="1" applyFont="1" applyFill="1" applyBorder="1" applyAlignment="1">
      <alignment horizontal="center" vertical="center"/>
    </xf>
    <xf numFmtId="4" fontId="33" fillId="9" borderId="9" xfId="0" applyNumberFormat="1" applyFont="1" applyFill="1" applyBorder="1" applyAlignment="1">
      <alignment horizontal="center" vertical="center"/>
    </xf>
    <xf numFmtId="4" fontId="33" fillId="9" borderId="10" xfId="0" applyNumberFormat="1" applyFont="1" applyFill="1" applyBorder="1" applyAlignment="1">
      <alignment horizontal="center" vertical="center"/>
    </xf>
    <xf numFmtId="4" fontId="33" fillId="9" borderId="12" xfId="0" applyNumberFormat="1" applyFont="1" applyFill="1" applyBorder="1" applyAlignment="1">
      <alignment horizontal="center" vertical="center"/>
    </xf>
    <xf numFmtId="4" fontId="33" fillId="9" borderId="13" xfId="0" applyNumberFormat="1" applyFont="1" applyFill="1" applyBorder="1" applyAlignment="1">
      <alignment horizontal="center" vertical="center"/>
    </xf>
    <xf numFmtId="4" fontId="33" fillId="9" borderId="11" xfId="0" applyNumberFormat="1" applyFont="1" applyFill="1" applyBorder="1" applyAlignment="1">
      <alignment horizontal="center" vertical="center"/>
    </xf>
    <xf numFmtId="4" fontId="33" fillId="9" borderId="8" xfId="0" applyNumberFormat="1" applyFont="1" applyFill="1" applyBorder="1" applyAlignment="1">
      <alignment horizontal="center" vertical="center"/>
    </xf>
    <xf numFmtId="4" fontId="32" fillId="8" borderId="9" xfId="0" applyNumberFormat="1" applyFont="1" applyFill="1" applyBorder="1" applyAlignment="1">
      <alignment horizontal="center" vertical="center"/>
    </xf>
    <xf numFmtId="4" fontId="32" fillId="8" borderId="10" xfId="0" applyNumberFormat="1" applyFont="1" applyFill="1" applyBorder="1" applyAlignment="1">
      <alignment horizontal="center" vertical="center"/>
    </xf>
    <xf numFmtId="4" fontId="32" fillId="8" borderId="12" xfId="0" applyNumberFormat="1" applyFont="1" applyFill="1" applyBorder="1" applyAlignment="1">
      <alignment horizontal="center" vertical="center"/>
    </xf>
    <xf numFmtId="4" fontId="32" fillId="8" borderId="13" xfId="0" applyNumberFormat="1" applyFont="1" applyFill="1" applyBorder="1" applyAlignment="1">
      <alignment horizontal="center" vertical="center"/>
    </xf>
    <xf numFmtId="4" fontId="32" fillId="8" borderId="11" xfId="0" applyNumberFormat="1" applyFont="1" applyFill="1" applyBorder="1" applyAlignment="1">
      <alignment horizontal="center" vertical="center"/>
    </xf>
    <xf numFmtId="4" fontId="32" fillId="8" borderId="8" xfId="0" applyNumberFormat="1" applyFont="1" applyFill="1" applyBorder="1" applyAlignment="1">
      <alignment horizontal="center" vertical="center"/>
    </xf>
    <xf numFmtId="6" fontId="27" fillId="8" borderId="9" xfId="0" applyNumberFormat="1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8" borderId="11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6" fontId="28" fillId="9" borderId="9" xfId="0" applyNumberFormat="1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/>
    </xf>
    <xf numFmtId="0" fontId="28" fillId="9" borderId="8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4109842501289E-2"/>
          <c:y val="0.1032669309592079"/>
          <c:w val="0.9210826649731032"/>
          <c:h val="0.7967159065626113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3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'Problem 2 (2)'!$O$12:$O$21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D-4401-9ADB-99A16EF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441432"/>
        <c:axId val="685446024"/>
      </c:scatterChart>
      <c:valAx>
        <c:axId val="68544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6024"/>
        <c:crosses val="autoZero"/>
        <c:crossBetween val="midCat"/>
      </c:valAx>
      <c:valAx>
        <c:axId val="68544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1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2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roblem 2 Check'!A1"/><Relationship Id="rId2" Type="http://schemas.openxmlformats.org/officeDocument/2006/relationships/hyperlink" Target="#'Check Problem 1 '!A1"/><Relationship Id="rId1" Type="http://schemas.openxmlformats.org/officeDocument/2006/relationships/hyperlink" Target="#FirstPage!A1"/><Relationship Id="rId4" Type="http://schemas.openxmlformats.org/officeDocument/2006/relationships/hyperlink" Target="#'Problem 3 Check 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blem 9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394606</xdr:colOff>
      <xdr:row>8</xdr:row>
      <xdr:rowOff>40820</xdr:rowOff>
    </xdr:from>
    <xdr:to>
      <xdr:col>20</xdr:col>
      <xdr:colOff>571498</xdr:colOff>
      <xdr:row>13</xdr:row>
      <xdr:rowOff>68035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967106" y="1564820"/>
          <a:ext cx="3850821" cy="979715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0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0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 324   </a:t>
          </a:r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14</xdr:col>
      <xdr:colOff>585108</xdr:colOff>
      <xdr:row>41</xdr:row>
      <xdr:rowOff>40822</xdr:rowOff>
    </xdr:from>
    <xdr:to>
      <xdr:col>20</xdr:col>
      <xdr:colOff>366373</xdr:colOff>
      <xdr:row>48</xdr:row>
      <xdr:rowOff>13607</xdr:rowOff>
    </xdr:to>
    <xdr:sp macro="" textlink="">
      <xdr:nvSpPr>
        <xdr:cNvPr id="9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157608" y="7851322"/>
          <a:ext cx="3455194" cy="1306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12</xdr:col>
      <xdr:colOff>462642</xdr:colOff>
      <xdr:row>1</xdr:row>
      <xdr:rowOff>138794</xdr:rowOff>
    </xdr:from>
    <xdr:to>
      <xdr:col>22</xdr:col>
      <xdr:colOff>149677</xdr:colOff>
      <xdr:row>6</xdr:row>
      <xdr:rowOff>69850</xdr:rowOff>
    </xdr:to>
    <xdr:sp macro="" textlink="">
      <xdr:nvSpPr>
        <xdr:cNvPr id="5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10499" y="329294"/>
          <a:ext cx="5810249" cy="8835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9</xdr:col>
      <xdr:colOff>13608</xdr:colOff>
      <xdr:row>33</xdr:row>
      <xdr:rowOff>29935</xdr:rowOff>
    </xdr:from>
    <xdr:to>
      <xdr:col>25</xdr:col>
      <xdr:colOff>557893</xdr:colOff>
      <xdr:row>38</xdr:row>
      <xdr:rowOff>81642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24501" y="6316435"/>
          <a:ext cx="10341428" cy="1004207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Sampling Distribution Problems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13</xdr:col>
      <xdr:colOff>40821</xdr:colOff>
      <xdr:row>14</xdr:row>
      <xdr:rowOff>149678</xdr:rowOff>
    </xdr:from>
    <xdr:to>
      <xdr:col>22</xdr:col>
      <xdr:colOff>353786</xdr:colOff>
      <xdr:row>32</xdr:row>
      <xdr:rowOff>95249</xdr:rowOff>
    </xdr:to>
    <xdr:sp macro="" textlink="">
      <xdr:nvSpPr>
        <xdr:cNvPr id="10" name="Rounded Rectangl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01000" y="2816678"/>
          <a:ext cx="5823857" cy="3374571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 b="1" baseline="0">
              <a:solidFill>
                <a:srgbClr val="C00000"/>
              </a:solidFill>
              <a:latin typeface="Lucida Bright" panose="02040602050505020304" pitchFamily="18" charset="0"/>
            </a:rPr>
            <a:t>Test 2</a:t>
          </a:r>
        </a:p>
        <a:p>
          <a:pPr algn="ctr"/>
          <a:r>
            <a:rPr lang="en-US" sz="3600" b="1" baseline="0">
              <a:solidFill>
                <a:srgbClr val="C00000"/>
              </a:solidFill>
              <a:latin typeface="Lucida Bright" panose="02040602050505020304" pitchFamily="18" charset="0"/>
            </a:rPr>
            <a:t> Sample Problems</a:t>
          </a:r>
        </a:p>
        <a:p>
          <a:pPr algn="ctr"/>
          <a:endParaRPr lang="en-US" sz="36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10/9/21</a:t>
          </a:r>
        </a:p>
        <a:p>
          <a:pPr algn="ctr"/>
          <a:r>
            <a:rPr lang="en-US" sz="2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1006929</xdr:colOff>
      <xdr:row>22</xdr:row>
      <xdr:rowOff>54428</xdr:rowOff>
    </xdr:from>
    <xdr:to>
      <xdr:col>12</xdr:col>
      <xdr:colOff>1006929</xdr:colOff>
      <xdr:row>22</xdr:row>
      <xdr:rowOff>328748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flipH="1">
          <a:off x="12287250" y="4884964"/>
          <a:ext cx="0" cy="274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1094013</xdr:colOff>
      <xdr:row>1</xdr:row>
      <xdr:rowOff>136072</xdr:rowOff>
    </xdr:from>
    <xdr:to>
      <xdr:col>11</xdr:col>
      <xdr:colOff>149678</xdr:colOff>
      <xdr:row>5</xdr:row>
      <xdr:rowOff>95250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3434442" y="326572"/>
          <a:ext cx="5369379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3 Solution</a:t>
          </a:r>
        </a:p>
      </xdr:txBody>
    </xdr:sp>
    <xdr:clientData/>
  </xdr:twoCellAnchor>
  <xdr:twoCellAnchor>
    <xdr:from>
      <xdr:col>10</xdr:col>
      <xdr:colOff>419099</xdr:colOff>
      <xdr:row>6</xdr:row>
      <xdr:rowOff>250372</xdr:rowOff>
    </xdr:from>
    <xdr:to>
      <xdr:col>10</xdr:col>
      <xdr:colOff>419099</xdr:colOff>
      <xdr:row>43</xdr:row>
      <xdr:rowOff>32658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8488135" y="1719943"/>
          <a:ext cx="0" cy="95794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8</xdr:row>
      <xdr:rowOff>157299</xdr:rowOff>
    </xdr:from>
    <xdr:to>
      <xdr:col>9</xdr:col>
      <xdr:colOff>249101</xdr:colOff>
      <xdr:row>37</xdr:row>
      <xdr:rowOff>40823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335280" y="2252799"/>
          <a:ext cx="7397750" cy="7911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Nowlin Plastics produces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a variety of compact disc (CD) storage cases. Nowlin's best selling product is the CD-50, a slimplastic CD holder with a specially designed lining that protects the optical surface of the disc.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Several products are produced on the same manufacturing line and a set up cost is incurred each time a change over is made for a new product. Suppose that the setup cost for the CD-50 is $5,000.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This set-up cost is a fixed cost that is incurred regardless of the number of units eventually produced. In addition, suppose that variable labor and material costs are $2 for each nit produced. Suppose that each CD-50 storage unit sells for $5.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How many units will have to be produced and sold in order for Novlin to make $10,000 in profit? 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2</xdr:col>
      <xdr:colOff>27215</xdr:colOff>
      <xdr:row>1</xdr:row>
      <xdr:rowOff>176893</xdr:rowOff>
    </xdr:from>
    <xdr:to>
      <xdr:col>4</xdr:col>
      <xdr:colOff>79602</xdr:colOff>
      <xdr:row>5</xdr:row>
      <xdr:rowOff>250373</xdr:rowOff>
    </xdr:to>
    <xdr:sp macro="" textlink="">
      <xdr:nvSpPr>
        <xdr:cNvPr id="23" name="Left Arrow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208315" y="367393"/>
          <a:ext cx="1233487" cy="106408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24</xdr:row>
      <xdr:rowOff>122465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34785" y="1986645"/>
          <a:ext cx="5946321" cy="435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Given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data set: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2, 4, 6, 7, 7, 17, 8, 9, 20, 1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Determine the equation of the best fitted line that can be drawn.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What is the value of the intercept?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7546522" y="1660071"/>
          <a:ext cx="0" cy="88242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18</xdr:col>
      <xdr:colOff>435429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401050" y="639535"/>
          <a:ext cx="3350079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88445</xdr:colOff>
      <xdr:row>10</xdr:row>
      <xdr:rowOff>149679</xdr:rowOff>
    </xdr:from>
    <xdr:to>
      <xdr:col>25</xdr:col>
      <xdr:colOff>312964</xdr:colOff>
      <xdr:row>21</xdr:row>
      <xdr:rowOff>40821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585108</xdr:colOff>
      <xdr:row>2</xdr:row>
      <xdr:rowOff>176893</xdr:rowOff>
    </xdr:from>
    <xdr:to>
      <xdr:col>11</xdr:col>
      <xdr:colOff>176893</xdr:colOff>
      <xdr:row>7</xdr:row>
      <xdr:rowOff>62593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422072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2 Solution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478518</xdr:colOff>
      <xdr:row>2</xdr:row>
      <xdr:rowOff>3628</xdr:rowOff>
    </xdr:from>
    <xdr:to>
      <xdr:col>3</xdr:col>
      <xdr:colOff>365125</xdr:colOff>
      <xdr:row>7</xdr:row>
      <xdr:rowOff>158749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478518" y="359228"/>
          <a:ext cx="1753507" cy="1044121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814160</xdr:colOff>
      <xdr:row>2</xdr:row>
      <xdr:rowOff>149678</xdr:rowOff>
    </xdr:from>
    <xdr:to>
      <xdr:col>14</xdr:col>
      <xdr:colOff>814160</xdr:colOff>
      <xdr:row>40</xdr:row>
      <xdr:rowOff>163286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9259660" y="530678"/>
          <a:ext cx="0" cy="75383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340178</xdr:colOff>
      <xdr:row>2</xdr:row>
      <xdr:rowOff>27214</xdr:rowOff>
    </xdr:from>
    <xdr:to>
      <xdr:col>21</xdr:col>
      <xdr:colOff>108856</xdr:colOff>
      <xdr:row>6</xdr:row>
      <xdr:rowOff>54429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827078" y="408214"/>
          <a:ext cx="342627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4</xdr:col>
      <xdr:colOff>353786</xdr:colOff>
      <xdr:row>2</xdr:row>
      <xdr:rowOff>74838</xdr:rowOff>
    </xdr:from>
    <xdr:to>
      <xdr:col>11</xdr:col>
      <xdr:colOff>557893</xdr:colOff>
      <xdr:row>8</xdr:row>
      <xdr:rowOff>31749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2792186" y="455838"/>
          <a:ext cx="4471307" cy="109991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3 </a:t>
          </a:r>
        </a:p>
      </xdr:txBody>
    </xdr:sp>
    <xdr:clientData/>
  </xdr:twoCellAnchor>
  <xdr:twoCellAnchor>
    <xdr:from>
      <xdr:col>15</xdr:col>
      <xdr:colOff>367391</xdr:colOff>
      <xdr:row>10</xdr:row>
      <xdr:rowOff>190499</xdr:rowOff>
    </xdr:from>
    <xdr:to>
      <xdr:col>26</xdr:col>
      <xdr:colOff>176892</xdr:colOff>
      <xdr:row>19</xdr:row>
      <xdr:rowOff>95249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9854291" y="2095499"/>
          <a:ext cx="6515101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1.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Find the Sample Mean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The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mean for this sample is 1.5650 inch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(1.57+1.59+1.48+1.60+1.59+1.62+ 1.55+1.52)/8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431346</xdr:colOff>
      <xdr:row>21</xdr:row>
      <xdr:rowOff>16327</xdr:rowOff>
    </xdr:from>
    <xdr:to>
      <xdr:col>26</xdr:col>
      <xdr:colOff>183696</xdr:colOff>
      <xdr:row>31</xdr:row>
      <xdr:rowOff>127000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B00-000008000000}"/>
                </a:ext>
              </a:extLst>
            </xdr:cNvPr>
            <xdr:cNvSpPr txBox="1"/>
          </xdr:nvSpPr>
          <xdr:spPr>
            <a:xfrm>
              <a:off x="9829346" y="4302577"/>
              <a:ext cx="6388100" cy="20156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 for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1" i="1" baseline="0">
                          <a:solidFill>
                            <a:srgbClr val="8E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1" i="1" baseline="0">
                          <a:solidFill>
                            <a:srgbClr val="8E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𝑿</m:t>
                      </m:r>
                    </m:e>
                  </m:acc>
                </m:oMath>
              </a14:m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If the population is normally distributed, the sampling distribution for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will also be normally distributed with: 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µ = 1.50 and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=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𝑛</m:t>
                      </m:r>
                    </m:e>
                  </m:rad>
                  <m:r>
                    <a:rPr lang="en-US" sz="2400" b="0" i="1" baseline="0">
                      <a:solidFill>
                        <a:schemeClr val="tx1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0.05/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8</m:t>
                      </m:r>
                    </m:e>
                  </m:rad>
                </m:oMath>
              </a14:m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B00-000008000000}"/>
                </a:ext>
              </a:extLst>
            </xdr:cNvPr>
            <xdr:cNvSpPr txBox="1"/>
          </xdr:nvSpPr>
          <xdr:spPr>
            <a:xfrm>
              <a:off x="9829346" y="4302577"/>
              <a:ext cx="6388100" cy="20156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 for </a:t>
              </a:r>
              <a:r>
                <a:rPr lang="en-US" sz="1800" b="1" i="0" baseline="0">
                  <a:solidFill>
                    <a:srgbClr val="8E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𝑿 ̅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If the population is normally distributed, the sampling distribution for </a:t>
              </a:r>
              <a:r>
                <a:rPr lang="en-US" sz="2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will also be normally distributed with: µ</a:t>
              </a:r>
              <a:r>
                <a:rPr lang="en-US" sz="20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µ = 1.50 and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=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√𝑛=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0.05/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√8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15</xdr:col>
      <xdr:colOff>449942</xdr:colOff>
      <xdr:row>33</xdr:row>
      <xdr:rowOff>79375</xdr:rowOff>
    </xdr:from>
    <xdr:to>
      <xdr:col>26</xdr:col>
      <xdr:colOff>202292</xdr:colOff>
      <xdr:row>45</xdr:row>
      <xdr:rowOff>63500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B00-000009000000}"/>
                </a:ext>
              </a:extLst>
            </xdr:cNvPr>
            <xdr:cNvSpPr txBox="1"/>
          </xdr:nvSpPr>
          <xdr:spPr>
            <a:xfrm>
              <a:off x="9847942" y="6651625"/>
              <a:ext cx="6388100" cy="22701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Because the sample mean is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=1.565, which is greater than the mean of sampling distribution, we want to find: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(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≥ $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1.565 inches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B00-000009000000}"/>
                </a:ext>
              </a:extLst>
            </xdr:cNvPr>
            <xdr:cNvSpPr txBox="1"/>
          </xdr:nvSpPr>
          <xdr:spPr>
            <a:xfrm>
              <a:off x="9847942" y="6651625"/>
              <a:ext cx="6388100" cy="22701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Because the sample mean is 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=1.565, which is greater than the mean of sampling distribution, we want to find: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(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≥ $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1.565 inches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</a:t>
              </a:r>
            </a:p>
          </xdr:txBody>
        </xdr:sp>
      </mc:Fallback>
    </mc:AlternateContent>
    <xdr:clientData/>
  </xdr:twoCellAnchor>
  <xdr:twoCellAnchor>
    <xdr:from>
      <xdr:col>15</xdr:col>
      <xdr:colOff>451304</xdr:colOff>
      <xdr:row>46</xdr:row>
      <xdr:rowOff>185965</xdr:rowOff>
    </xdr:from>
    <xdr:to>
      <xdr:col>26</xdr:col>
      <xdr:colOff>203654</xdr:colOff>
      <xdr:row>55</xdr:row>
      <xdr:rowOff>77107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B00-00000A000000}"/>
                </a:ext>
              </a:extLst>
            </xdr:cNvPr>
            <xdr:cNvSpPr txBox="1"/>
          </xdr:nvSpPr>
          <xdr:spPr>
            <a:xfrm>
              <a:off x="9849304" y="9234715"/>
              <a:ext cx="6388100" cy="160564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(1.565 -1.5)/0.0177 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B00-00000A000000}"/>
                </a:ext>
              </a:extLst>
            </xdr:cNvPr>
            <xdr:cNvSpPr txBox="1"/>
          </xdr:nvSpPr>
          <xdr:spPr>
            <a:xfrm>
              <a:off x="9849304" y="9234715"/>
              <a:ext cx="6388100" cy="160564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√𝑛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(1.565 -1.5)/0.0177 </a:t>
              </a:r>
            </a:p>
          </xdr:txBody>
        </xdr:sp>
      </mc:Fallback>
    </mc:AlternateContent>
    <xdr:clientData/>
  </xdr:twoCellAnchor>
  <xdr:twoCellAnchor>
    <xdr:from>
      <xdr:col>15</xdr:col>
      <xdr:colOff>420008</xdr:colOff>
      <xdr:row>56</xdr:row>
      <xdr:rowOff>176894</xdr:rowOff>
    </xdr:from>
    <xdr:to>
      <xdr:col>26</xdr:col>
      <xdr:colOff>172358</xdr:colOff>
      <xdr:row>64</xdr:row>
      <xdr:rowOff>95250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9945008" y="11144251"/>
          <a:ext cx="6487886" cy="144235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5.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Use the Standard Normal Distribution to find the probability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P( z ≥ 3.6770)      More than 3 </a:t>
          </a:r>
          <a:r>
            <a:rPr lang="el-GR" sz="2800" b="0" baseline="0">
              <a:solidFill>
                <a:schemeClr val="tx1"/>
              </a:solidFill>
              <a:latin typeface="Cambria Math" panose="02040503050406030204" pitchFamily="18" charset="0"/>
              <a:ea typeface="Cambria Math" panose="02040503050406030204" pitchFamily="18" charset="0"/>
              <a:cs typeface="+mn-cs"/>
            </a:rPr>
            <a:t>σ</a:t>
          </a:r>
          <a:endParaRPr lang="en-US" sz="2800" b="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374196</xdr:colOff>
      <xdr:row>66</xdr:row>
      <xdr:rowOff>170089</xdr:rowOff>
    </xdr:from>
    <xdr:to>
      <xdr:col>26</xdr:col>
      <xdr:colOff>126546</xdr:colOff>
      <xdr:row>83</xdr:row>
      <xdr:rowOff>58964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9899196" y="13042446"/>
          <a:ext cx="6487886" cy="3127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 6.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Formulate your conclusion:</a:t>
          </a:r>
        </a:p>
        <a:p>
          <a:endParaRPr lang="en-US" sz="18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Therefore, there is a very good chance that there is something wrong with the process.</a:t>
          </a:r>
        </a:p>
      </xdr:txBody>
    </xdr:sp>
    <xdr:clientData/>
  </xdr:twoCellAnchor>
  <xdr:twoCellAnchor>
    <xdr:from>
      <xdr:col>30</xdr:col>
      <xdr:colOff>258988</xdr:colOff>
      <xdr:row>48</xdr:row>
      <xdr:rowOff>143783</xdr:rowOff>
    </xdr:from>
    <xdr:to>
      <xdr:col>36</xdr:col>
      <xdr:colOff>122464</xdr:colOff>
      <xdr:row>51</xdr:row>
      <xdr:rowOff>163286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/>
      </xdr:nvSpPr>
      <xdr:spPr>
        <a:xfrm>
          <a:off x="18723881" y="9587140"/>
          <a:ext cx="3224440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Standardized z value </a:t>
          </a:r>
          <a:endParaRPr lang="en-US" sz="1800" b="0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238125</xdr:colOff>
      <xdr:row>11</xdr:row>
      <xdr:rowOff>285750</xdr:rowOff>
    </xdr:from>
    <xdr:to>
      <xdr:col>14</xdr:col>
      <xdr:colOff>415019</xdr:colOff>
      <xdr:row>47</xdr:row>
      <xdr:rowOff>149679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/>
      </xdr:nvSpPr>
      <xdr:spPr>
        <a:xfrm>
          <a:off x="238125" y="2381250"/>
          <a:ext cx="8749394" cy="7021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Finding</a:t>
          </a:r>
          <a:r>
            <a:rPr lang="en-US" sz="2400" b="1" u="sng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 the Capabilities of the Process</a:t>
          </a:r>
          <a:r>
            <a:rPr lang="en-US" sz="24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:</a:t>
          </a:r>
        </a:p>
        <a:p>
          <a:endParaRPr lang="en-US" sz="24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When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the production process is operating according to specifications, the diameter of the part is normally distributed, with a mean equal to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1.50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inches and a standard deviation of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0.05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inches. 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Before shipping a large batch of these parts, quality managers of this manufacturer have selected a random sample of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8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parts with the following diameters:</a:t>
          </a:r>
        </a:p>
        <a:p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1.57, 1.59, 1.48, 1.60, 1.59, 1.62, 1.55,  1.52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The manager want to use these measurements to determine if the process is operating within the specifications (range).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This is another Quality Control Application.</a:t>
          </a:r>
          <a:endParaRPr lang="en-US" sz="2400" b="1">
            <a:solidFill>
              <a:schemeClr val="accent5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139700</xdr:colOff>
      <xdr:row>22</xdr:row>
      <xdr:rowOff>3175</xdr:rowOff>
    </xdr:from>
    <xdr:to>
      <xdr:col>31</xdr:col>
      <xdr:colOff>28575</xdr:colOff>
      <xdr:row>25</xdr:row>
      <xdr:rowOff>28575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/>
      </xdr:nvSpPr>
      <xdr:spPr>
        <a:xfrm>
          <a:off x="18161000" y="4498975"/>
          <a:ext cx="879475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inches</a:t>
          </a:r>
        </a:p>
      </xdr:txBody>
    </xdr:sp>
    <xdr:clientData/>
  </xdr:twoCellAnchor>
  <xdr:twoCellAnchor>
    <xdr:from>
      <xdr:col>31</xdr:col>
      <xdr:colOff>133350</xdr:colOff>
      <xdr:row>26</xdr:row>
      <xdr:rowOff>152400</xdr:rowOff>
    </xdr:from>
    <xdr:to>
      <xdr:col>36</xdr:col>
      <xdr:colOff>244474</xdr:colOff>
      <xdr:row>31</xdr:row>
      <xdr:rowOff>57150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/>
      </xdr:nvSpPr>
      <xdr:spPr>
        <a:xfrm>
          <a:off x="19145250" y="5410200"/>
          <a:ext cx="2854324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Standard</a:t>
          </a:r>
          <a:r>
            <a:rPr lang="en-US" sz="1800" baseline="0"/>
            <a:t> Deviation of the sample</a:t>
          </a:r>
          <a:endParaRPr lang="en-US" sz="1800"/>
        </a:p>
      </xdr:txBody>
    </xdr:sp>
    <xdr:clientData/>
  </xdr:twoCellAnchor>
  <xdr:twoCellAnchor>
    <xdr:from>
      <xdr:col>31</xdr:col>
      <xdr:colOff>107950</xdr:colOff>
      <xdr:row>21</xdr:row>
      <xdr:rowOff>174625</xdr:rowOff>
    </xdr:from>
    <xdr:to>
      <xdr:col>36</xdr:col>
      <xdr:colOff>171450</xdr:colOff>
      <xdr:row>25</xdr:row>
      <xdr:rowOff>9525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/>
      </xdr:nvSpPr>
      <xdr:spPr>
        <a:xfrm>
          <a:off x="19119850" y="4479925"/>
          <a:ext cx="2806700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Mean</a:t>
          </a:r>
          <a:r>
            <a:rPr lang="en-US" sz="1800" baseline="0"/>
            <a:t> of the Population</a:t>
          </a:r>
          <a:endParaRPr lang="en-US" sz="1800"/>
        </a:p>
      </xdr:txBody>
    </xdr:sp>
    <xdr:clientData/>
  </xdr:twoCellAnchor>
  <xdr:twoCellAnchor>
    <xdr:from>
      <xdr:col>30</xdr:col>
      <xdr:colOff>73025</xdr:colOff>
      <xdr:row>12</xdr:row>
      <xdr:rowOff>327025</xdr:rowOff>
    </xdr:from>
    <xdr:to>
      <xdr:col>34</xdr:col>
      <xdr:colOff>466726</xdr:colOff>
      <xdr:row>16</xdr:row>
      <xdr:rowOff>19050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/>
      </xdr:nvSpPr>
      <xdr:spPr>
        <a:xfrm>
          <a:off x="18281650" y="2755900"/>
          <a:ext cx="2505076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Mean</a:t>
          </a:r>
          <a:r>
            <a:rPr lang="en-US" sz="1800" baseline="0"/>
            <a:t> of the Sample</a:t>
          </a:r>
          <a:endParaRPr lang="en-US" sz="1800"/>
        </a:p>
      </xdr:txBody>
    </xdr:sp>
    <xdr:clientData/>
  </xdr:twoCellAnchor>
  <xdr:twoCellAnchor>
    <xdr:from>
      <xdr:col>30</xdr:col>
      <xdr:colOff>252639</xdr:colOff>
      <xdr:row>56</xdr:row>
      <xdr:rowOff>147864</xdr:rowOff>
    </xdr:from>
    <xdr:to>
      <xdr:col>36</xdr:col>
      <xdr:colOff>258536</xdr:colOff>
      <xdr:row>59</xdr:row>
      <xdr:rowOff>167367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/>
      </xdr:nvSpPr>
      <xdr:spPr>
        <a:xfrm>
          <a:off x="18717532" y="11115221"/>
          <a:ext cx="3366861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Probability for z = 3.6770</a:t>
          </a:r>
        </a:p>
      </xdr:txBody>
    </xdr:sp>
    <xdr:clientData/>
  </xdr:twoCellAnchor>
  <xdr:twoCellAnchor>
    <xdr:from>
      <xdr:col>24</xdr:col>
      <xdr:colOff>438150</xdr:colOff>
      <xdr:row>30</xdr:row>
      <xdr:rowOff>152400</xdr:rowOff>
    </xdr:from>
    <xdr:to>
      <xdr:col>29</xdr:col>
      <xdr:colOff>57150</xdr:colOff>
      <xdr:row>51</xdr:row>
      <xdr:rowOff>133350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flipH="1">
          <a:off x="15411450" y="6172200"/>
          <a:ext cx="2667000" cy="398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176894</xdr:colOff>
      <xdr:row>61</xdr:row>
      <xdr:rowOff>81643</xdr:rowOff>
    </xdr:from>
    <xdr:to>
      <xdr:col>38</xdr:col>
      <xdr:colOff>204108</xdr:colOff>
      <xdr:row>81</xdr:row>
      <xdr:rowOff>163286</xdr:rowOff>
    </xdr:to>
    <xdr:pic>
      <xdr:nvPicPr>
        <xdr:cNvPr id="23" name="Picture 22" descr="Related image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1" y="12001500"/>
          <a:ext cx="6204857" cy="389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544286</xdr:colOff>
      <xdr:row>79</xdr:row>
      <xdr:rowOff>95249</xdr:rowOff>
    </xdr:from>
    <xdr:to>
      <xdr:col>35</xdr:col>
      <xdr:colOff>0</xdr:colOff>
      <xdr:row>81</xdr:row>
      <xdr:rowOff>81642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21145500" y="15444106"/>
          <a:ext cx="68036" cy="367393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571501</xdr:colOff>
      <xdr:row>76</xdr:row>
      <xdr:rowOff>108858</xdr:rowOff>
    </xdr:from>
    <xdr:to>
      <xdr:col>34</xdr:col>
      <xdr:colOff>544287</xdr:colOff>
      <xdr:row>79</xdr:row>
      <xdr:rowOff>40823</xdr:rowOff>
    </xdr:to>
    <xdr:cxnSp macro="">
      <xdr:nvCxnSpPr>
        <xdr:cNvPr id="15" name="Elbow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0800000">
          <a:off x="18056680" y="14886215"/>
          <a:ext cx="3088821" cy="503465"/>
        </a:xfrm>
        <a:prstGeom prst="bentConnector3">
          <a:avLst>
            <a:gd name="adj1" fmla="val -661"/>
          </a:avLst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299357</xdr:colOff>
      <xdr:row>72</xdr:row>
      <xdr:rowOff>177800</xdr:rowOff>
    </xdr:from>
    <xdr:to>
      <xdr:col>33</xdr:col>
      <xdr:colOff>492579</xdr:colOff>
      <xdr:row>76</xdr:row>
      <xdr:rowOff>6803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 txBox="1"/>
      </xdr:nvSpPr>
      <xdr:spPr>
        <a:xfrm>
          <a:off x="17784536" y="14193157"/>
          <a:ext cx="2696936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Probability of 0.9999</a:t>
          </a:r>
        </a:p>
      </xdr:txBody>
    </xdr:sp>
    <xdr:clientData/>
  </xdr:twoCellAnchor>
  <xdr:twoCellAnchor>
    <xdr:from>
      <xdr:col>34</xdr:col>
      <xdr:colOff>81643</xdr:colOff>
      <xdr:row>82</xdr:row>
      <xdr:rowOff>54429</xdr:rowOff>
    </xdr:from>
    <xdr:to>
      <xdr:col>36</xdr:col>
      <xdr:colOff>149679</xdr:colOff>
      <xdr:row>85</xdr:row>
      <xdr:rowOff>73932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/>
      </xdr:nvSpPr>
      <xdr:spPr>
        <a:xfrm>
          <a:off x="20682857" y="15974786"/>
          <a:ext cx="1292679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6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z = 3.6770</a:t>
          </a:r>
        </a:p>
      </xdr:txBody>
    </xdr:sp>
    <xdr:clientData/>
  </xdr:twoCellAnchor>
  <xdr:twoCellAnchor>
    <xdr:from>
      <xdr:col>34</xdr:col>
      <xdr:colOff>578304</xdr:colOff>
      <xdr:row>79</xdr:row>
      <xdr:rowOff>95249</xdr:rowOff>
    </xdr:from>
    <xdr:to>
      <xdr:col>35</xdr:col>
      <xdr:colOff>408214</xdr:colOff>
      <xdr:row>79</xdr:row>
      <xdr:rowOff>95250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>
          <a:stCxn id="6" idx="0"/>
        </xdr:cNvCxnSpPr>
      </xdr:nvCxnSpPr>
      <xdr:spPr>
        <a:xfrm>
          <a:off x="21179518" y="15444106"/>
          <a:ext cx="442232" cy="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95248</xdr:colOff>
      <xdr:row>71</xdr:row>
      <xdr:rowOff>122464</xdr:rowOff>
    </xdr:from>
    <xdr:to>
      <xdr:col>38</xdr:col>
      <xdr:colOff>27213</xdr:colOff>
      <xdr:row>75</xdr:row>
      <xdr:rowOff>109184</xdr:rowOff>
    </xdr:to>
    <xdr:sp macro="" textlink="">
      <xdr:nvSpPr>
        <xdr:cNvPr id="33" name="Rounded Rectangular Callout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21308784" y="13947321"/>
          <a:ext cx="1768929" cy="748720"/>
        </a:xfrm>
        <a:prstGeom prst="wedgeRoundRectCallout">
          <a:avLst>
            <a:gd name="adj1" fmla="val -36875"/>
            <a:gd name="adj2" fmla="val 15800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Probability of Interest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522061</xdr:colOff>
      <xdr:row>1</xdr:row>
      <xdr:rowOff>7256</xdr:rowOff>
    </xdr:from>
    <xdr:to>
      <xdr:col>3</xdr:col>
      <xdr:colOff>408668</xdr:colOff>
      <xdr:row>6</xdr:row>
      <xdr:rowOff>169634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522061" y="192313"/>
          <a:ext cx="1748064" cy="108766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734785</xdr:colOff>
      <xdr:row>2</xdr:row>
      <xdr:rowOff>54428</xdr:rowOff>
    </xdr:from>
    <xdr:to>
      <xdr:col>14</xdr:col>
      <xdr:colOff>734785</xdr:colOff>
      <xdr:row>39</xdr:row>
      <xdr:rowOff>68036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9307285" y="435428"/>
          <a:ext cx="0" cy="755196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198663</xdr:colOff>
      <xdr:row>2</xdr:row>
      <xdr:rowOff>59871</xdr:rowOff>
    </xdr:from>
    <xdr:to>
      <xdr:col>21</xdr:col>
      <xdr:colOff>206827</xdr:colOff>
      <xdr:row>6</xdr:row>
      <xdr:rowOff>87086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9865177" y="429985"/>
          <a:ext cx="3491593" cy="767444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4</xdr:col>
      <xdr:colOff>375557</xdr:colOff>
      <xdr:row>1</xdr:row>
      <xdr:rowOff>9524</xdr:rowOff>
    </xdr:from>
    <xdr:to>
      <xdr:col>11</xdr:col>
      <xdr:colOff>579664</xdr:colOff>
      <xdr:row>6</xdr:row>
      <xdr:rowOff>151492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2857500" y="194581"/>
          <a:ext cx="4547507" cy="106725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2 </a:t>
          </a:r>
        </a:p>
      </xdr:txBody>
    </xdr:sp>
    <xdr:clientData/>
  </xdr:twoCellAnchor>
  <xdr:twoCellAnchor>
    <xdr:from>
      <xdr:col>0</xdr:col>
      <xdr:colOff>340178</xdr:colOff>
      <xdr:row>9</xdr:row>
      <xdr:rowOff>149679</xdr:rowOff>
    </xdr:from>
    <xdr:to>
      <xdr:col>14</xdr:col>
      <xdr:colOff>517072</xdr:colOff>
      <xdr:row>41</xdr:row>
      <xdr:rowOff>108857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C00-000008000000}"/>
                </a:ext>
              </a:extLst>
            </xdr:cNvPr>
            <xdr:cNvSpPr txBox="1"/>
          </xdr:nvSpPr>
          <xdr:spPr>
            <a:xfrm>
              <a:off x="340178" y="2000250"/>
              <a:ext cx="8863694" cy="61640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Finding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probability that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b="1" i="1" u="sng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1" i="1" u="sng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𝑿</m:t>
                      </m:r>
                    </m:e>
                  </m:acc>
                </m:oMath>
              </a14:m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is in a given range</a:t>
              </a:r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24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Past sales records indicate that sales at the store are right-skewed, with a population mean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$12.50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per customer and a standard deviation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store manager has selected a random sample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100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receipts.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She is interested in determining the probability of getting a sample mean between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$12.25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and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$13.00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from this population.</a:t>
              </a:r>
            </a:p>
            <a:p>
              <a:endParaRPr lang="en-US" sz="2400" b="1" baseline="0">
                <a:solidFill>
                  <a:schemeClr val="tx2">
                    <a:lumMod val="50000"/>
                  </a:schemeClr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="1" baseline="0">
                  <a:solidFill>
                    <a:schemeClr val="accent5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This type of a problem  is applicable to the Statistical Process Control as a part of Quality Management.</a:t>
              </a: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C00-000008000000}"/>
                </a:ext>
              </a:extLst>
            </xdr:cNvPr>
            <xdr:cNvSpPr txBox="1"/>
          </xdr:nvSpPr>
          <xdr:spPr>
            <a:xfrm>
              <a:off x="340178" y="2000250"/>
              <a:ext cx="8863694" cy="61640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Finding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probability that </a:t>
              </a:r>
              <a:r>
                <a:rPr lang="en-US" sz="2400" b="1" i="0" u="sng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𝑿 ̅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is in a given range</a:t>
              </a:r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24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Past sales records indicate that sales at the store are right-skewed, with a population mean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$12.50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per customer and a standard deviation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store manager has selected a random sample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100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receipts.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She is interested in determining the probability of getting a sample mean between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$12.25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and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$13.00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from this population.</a:t>
              </a:r>
            </a:p>
            <a:p>
              <a:endParaRPr lang="en-US" sz="2400" b="1" baseline="0">
                <a:solidFill>
                  <a:schemeClr val="tx2">
                    <a:lumMod val="50000"/>
                  </a:schemeClr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="1" baseline="0">
                  <a:solidFill>
                    <a:schemeClr val="accent5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This type of a problem  is applicable to the Statistical Process Control as a part of Quality Management.</a:t>
              </a:r>
            </a:p>
          </xdr:txBody>
        </xdr:sp>
      </mc:Fallback>
    </mc:AlternateContent>
    <xdr:clientData/>
  </xdr:twoCellAnchor>
  <xdr:twoCellAnchor>
    <xdr:from>
      <xdr:col>0</xdr:col>
      <xdr:colOff>312962</xdr:colOff>
      <xdr:row>43</xdr:row>
      <xdr:rowOff>43541</xdr:rowOff>
    </xdr:from>
    <xdr:to>
      <xdr:col>14</xdr:col>
      <xdr:colOff>457200</xdr:colOff>
      <xdr:row>53</xdr:row>
      <xdr:rowOff>51706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C00-000009000000}"/>
                </a:ext>
              </a:extLst>
            </xdr:cNvPr>
            <xdr:cNvSpPr txBox="1"/>
          </xdr:nvSpPr>
          <xdr:spPr>
            <a:xfrm>
              <a:off x="312962" y="8284027"/>
              <a:ext cx="8831038" cy="18587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1.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Identify the Sample Mean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In this case, two sample means are being considered:</a:t>
              </a:r>
            </a:p>
            <a:p>
              <a:endParaRPr lang="en-US" sz="18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$12.25 and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$13.00 </a:t>
              </a:r>
              <a:endParaRPr lang="en-US" sz="1800" b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C00-000009000000}"/>
                </a:ext>
              </a:extLst>
            </xdr:cNvPr>
            <xdr:cNvSpPr txBox="1"/>
          </xdr:nvSpPr>
          <xdr:spPr>
            <a:xfrm>
              <a:off x="312962" y="8284027"/>
              <a:ext cx="8831038" cy="18587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1.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Identify the Sample Mean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In this case, two sample means are being considered:</a:t>
              </a:r>
            </a:p>
            <a:p>
              <a:endParaRPr lang="en-US" sz="18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$12.25 and </a:t>
              </a:r>
              <a:r>
                <a:rPr lang="en-US" sz="1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$13.00 </a:t>
              </a:r>
              <a:endParaRPr lang="en-US" sz="1800" b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0</xdr:col>
      <xdr:colOff>318404</xdr:colOff>
      <xdr:row>54</xdr:row>
      <xdr:rowOff>13605</xdr:rowOff>
    </xdr:from>
    <xdr:to>
      <xdr:col>14</xdr:col>
      <xdr:colOff>533399</xdr:colOff>
      <xdr:row>67</xdr:row>
      <xdr:rowOff>136071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C00-00000A000000}"/>
                </a:ext>
              </a:extLst>
            </xdr:cNvPr>
            <xdr:cNvSpPr txBox="1"/>
          </xdr:nvSpPr>
          <xdr:spPr>
            <a:xfrm>
              <a:off x="318404" y="10300605"/>
              <a:ext cx="8901795" cy="256086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Central Limit Theorem can be used because the sample size is large enough (n = 100) to determine that the sampling distribution will be approximately normal with:</a:t>
              </a: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algn="l"/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μ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18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$12.50               </a:t>
              </a:r>
              <a:r>
                <a:rPr lang="el-GR" sz="2000">
                  <a:solidFill>
                    <a:schemeClr val="dk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l-GR" sz="200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accPr>
                    <m:e>
                      <m:r>
                        <a:rPr lang="en-US" sz="2000" b="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0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l-GR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=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0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$0.55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C00-00000A000000}"/>
                </a:ext>
              </a:extLst>
            </xdr:cNvPr>
            <xdr:cNvSpPr txBox="1"/>
          </xdr:nvSpPr>
          <xdr:spPr>
            <a:xfrm>
              <a:off x="318404" y="10300605"/>
              <a:ext cx="8901795" cy="256086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Central Limit Theorem can be used because the sample size is large enough (n = 100) to determine that the sampling distribution will be approximately normal with:</a:t>
              </a: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algn="l"/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μ</a:t>
              </a:r>
              <a:r>
                <a:rPr lang="en-US" sz="18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18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$12.50               </a:t>
              </a:r>
              <a:r>
                <a:rPr lang="el-GR" sz="2000">
                  <a:solidFill>
                    <a:schemeClr val="dk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0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𝑋</a:t>
              </a:r>
              <a:r>
                <a:rPr lang="el-GR" sz="20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 ̅</a:t>
              </a:r>
              <a:r>
                <a:rPr lang="en-US" sz="20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l-GR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√𝑛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=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$5.50/</a:t>
              </a:r>
              <a:r>
                <a:rPr lang="en-US" sz="200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</a:t>
              </a:r>
              <a:r>
                <a:rPr lang="en-US" sz="20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100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$0.55</a:t>
              </a:r>
            </a:p>
          </xdr:txBody>
        </xdr:sp>
      </mc:Fallback>
    </mc:AlternateContent>
    <xdr:clientData/>
  </xdr:twoCellAnchor>
  <xdr:twoCellAnchor>
    <xdr:from>
      <xdr:col>0</xdr:col>
      <xdr:colOff>299356</xdr:colOff>
      <xdr:row>68</xdr:row>
      <xdr:rowOff>152398</xdr:rowOff>
    </xdr:from>
    <xdr:to>
      <xdr:col>14</xdr:col>
      <xdr:colOff>511629</xdr:colOff>
      <xdr:row>75</xdr:row>
      <xdr:rowOff>119743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C00-00000B000000}"/>
                </a:ext>
              </a:extLst>
            </xdr:cNvPr>
            <xdr:cNvSpPr txBox="1"/>
          </xdr:nvSpPr>
          <xdr:spPr>
            <a:xfrm>
              <a:off x="299356" y="13062855"/>
              <a:ext cx="8899073" cy="126274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($12.25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$13.00)</a:t>
              </a: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C00-00000B000000}"/>
                </a:ext>
              </a:extLst>
            </xdr:cNvPr>
            <xdr:cNvSpPr txBox="1"/>
          </xdr:nvSpPr>
          <xdr:spPr>
            <a:xfrm>
              <a:off x="299356" y="13062855"/>
              <a:ext cx="8899073" cy="126274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($12.25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$13.00)</a:t>
              </a:r>
            </a:p>
          </xdr:txBody>
        </xdr:sp>
      </mc:Fallback>
    </mc:AlternateContent>
    <xdr:clientData/>
  </xdr:twoCellAnchor>
  <xdr:twoCellAnchor>
    <xdr:from>
      <xdr:col>0</xdr:col>
      <xdr:colOff>372836</xdr:colOff>
      <xdr:row>76</xdr:row>
      <xdr:rowOff>174172</xdr:rowOff>
    </xdr:from>
    <xdr:to>
      <xdr:col>14</xdr:col>
      <xdr:colOff>533399</xdr:colOff>
      <xdr:row>88</xdr:row>
      <xdr:rowOff>89808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C00-00000C000000}"/>
                </a:ext>
              </a:extLst>
            </xdr:cNvPr>
            <xdr:cNvSpPr txBox="1"/>
          </xdr:nvSpPr>
          <xdr:spPr>
            <a:xfrm>
              <a:off x="372836" y="14565086"/>
              <a:ext cx="8847363" cy="213632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 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(12.25 - 12.5)/(5.50/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-0.45</a:t>
              </a:r>
            </a:p>
            <a:p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                    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(13.00 - 12.5)/(5.50/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0.91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C00-00000C000000}"/>
                </a:ext>
              </a:extLst>
            </xdr:cNvPr>
            <xdr:cNvSpPr txBox="1"/>
          </xdr:nvSpPr>
          <xdr:spPr>
            <a:xfrm>
              <a:off x="372836" y="14565086"/>
              <a:ext cx="8847363" cy="213632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(𝑋 )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 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√𝑛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(12.25 - 12.5)/(5.50/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√100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-0.45</a:t>
              </a:r>
            </a:p>
            <a:p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                    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(13.00 - 12.5)/(5.50/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√100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0.91</a:t>
              </a:r>
            </a:p>
          </xdr:txBody>
        </xdr:sp>
      </mc:Fallback>
    </mc:AlternateContent>
    <xdr:clientData/>
  </xdr:twoCellAnchor>
  <xdr:twoCellAnchor>
    <xdr:from>
      <xdr:col>0</xdr:col>
      <xdr:colOff>380999</xdr:colOff>
      <xdr:row>89</xdr:row>
      <xdr:rowOff>148317</xdr:rowOff>
    </xdr:from>
    <xdr:to>
      <xdr:col>14</xdr:col>
      <xdr:colOff>511629</xdr:colOff>
      <xdr:row>101</xdr:row>
      <xdr:rowOff>174170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380999" y="16944974"/>
          <a:ext cx="8817430" cy="2246539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5.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Use the Standard Normal Distribution to find the probability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 = NORM.S. DIST (-0.45,1) =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0.33</a:t>
          </a:r>
        </a:p>
        <a:p>
          <a:endParaRPr lang="en-US" sz="2400" b="1" baseline="0">
            <a:solidFill>
              <a:srgbClr val="FF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 = NORM.S.DIST (0.91,1) =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0.82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297089</xdr:colOff>
      <xdr:row>102</xdr:row>
      <xdr:rowOff>94796</xdr:rowOff>
    </xdr:from>
    <xdr:to>
      <xdr:col>14</xdr:col>
      <xdr:colOff>587829</xdr:colOff>
      <xdr:row>112</xdr:row>
      <xdr:rowOff>44449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297089" y="19297196"/>
          <a:ext cx="8977540" cy="180022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 6. </a:t>
          </a:r>
          <a:r>
            <a:rPr lang="en-US" sz="18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Formulate your conclusion:</a:t>
          </a:r>
        </a:p>
        <a:p>
          <a:endParaRPr lang="en-US" sz="18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There is a 49% chance that the sample mean will fall in the range between $12.25 and $13.00.</a:t>
          </a:r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238125</xdr:colOff>
      <xdr:row>79</xdr:row>
      <xdr:rowOff>0</xdr:rowOff>
    </xdr:from>
    <xdr:to>
      <xdr:col>21</xdr:col>
      <xdr:colOff>269875</xdr:colOff>
      <xdr:row>82</xdr:row>
      <xdr:rowOff>79375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8081625" y="8858250"/>
          <a:ext cx="160337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 $12.25</a:t>
          </a:r>
        </a:p>
      </xdr:txBody>
    </xdr:sp>
    <xdr:clientData/>
  </xdr:twoCellAnchor>
  <xdr:twoCellAnchor>
    <xdr:from>
      <xdr:col>18</xdr:col>
      <xdr:colOff>231775</xdr:colOff>
      <xdr:row>82</xdr:row>
      <xdr:rowOff>168275</xdr:rowOff>
    </xdr:from>
    <xdr:to>
      <xdr:col>21</xdr:col>
      <xdr:colOff>263525</xdr:colOff>
      <xdr:row>86</xdr:row>
      <xdr:rowOff>57150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/>
      </xdr:nvSpPr>
      <xdr:spPr>
        <a:xfrm>
          <a:off x="18075275" y="9598025"/>
          <a:ext cx="160337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 $13.00</a:t>
          </a:r>
        </a:p>
      </xdr:txBody>
    </xdr:sp>
    <xdr:clientData/>
  </xdr:twoCellAnchor>
  <xdr:twoCellAnchor>
    <xdr:from>
      <xdr:col>22</xdr:col>
      <xdr:colOff>191860</xdr:colOff>
      <xdr:row>94</xdr:row>
      <xdr:rowOff>163286</xdr:rowOff>
    </xdr:from>
    <xdr:to>
      <xdr:col>23</xdr:col>
      <xdr:colOff>225878</xdr:colOff>
      <xdr:row>102</xdr:row>
      <xdr:rowOff>131536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13755460" y="17885229"/>
          <a:ext cx="349704" cy="144870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463098</xdr:colOff>
      <xdr:row>91</xdr:row>
      <xdr:rowOff>122920</xdr:rowOff>
    </xdr:from>
    <xdr:to>
      <xdr:col>26</xdr:col>
      <xdr:colOff>72118</xdr:colOff>
      <xdr:row>94</xdr:row>
      <xdr:rowOff>164194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14342384" y="17289691"/>
          <a:ext cx="1470477" cy="59644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Subtract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</a:t>
          </a:r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149451</xdr:colOff>
      <xdr:row>74</xdr:row>
      <xdr:rowOff>144916</xdr:rowOff>
    </xdr:from>
    <xdr:to>
      <xdr:col>21</xdr:col>
      <xdr:colOff>205013</xdr:colOff>
      <xdr:row>77</xdr:row>
      <xdr:rowOff>179161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 rot="16200000" flipV="1">
          <a:off x="11600996" y="13001171"/>
          <a:ext cx="589416" cy="2918505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122918</xdr:colOff>
      <xdr:row>69</xdr:row>
      <xdr:rowOff>173265</xdr:rowOff>
    </xdr:from>
    <xdr:to>
      <xdr:col>21</xdr:col>
      <xdr:colOff>234043</xdr:colOff>
      <xdr:row>73</xdr:row>
      <xdr:rowOff>92982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409918" y="13268779"/>
          <a:ext cx="2974068" cy="65994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  <a:r>
            <a:rPr lang="en-US" sz="1800" baseline="0"/>
            <a:t> z-scores</a:t>
          </a:r>
          <a:endParaRPr lang="en-US" sz="1800"/>
        </a:p>
      </xdr:txBody>
    </xdr:sp>
    <xdr:clientData/>
  </xdr:twoCellAnchor>
  <xdr:twoCellAnchor>
    <xdr:from>
      <xdr:col>19</xdr:col>
      <xdr:colOff>462643</xdr:colOff>
      <xdr:row>55</xdr:row>
      <xdr:rowOff>168730</xdr:rowOff>
    </xdr:from>
    <xdr:to>
      <xdr:col>23</xdr:col>
      <xdr:colOff>54429</xdr:colOff>
      <xdr:row>59</xdr:row>
      <xdr:rowOff>61234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/>
      </xdr:nvSpPr>
      <xdr:spPr>
        <a:xfrm>
          <a:off x="12371614" y="10651673"/>
          <a:ext cx="1562101" cy="65450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</a:p>
      </xdr:txBody>
    </xdr:sp>
    <xdr:clientData/>
  </xdr:twoCellAnchor>
  <xdr:twoCellAnchor>
    <xdr:from>
      <xdr:col>19</xdr:col>
      <xdr:colOff>36738</xdr:colOff>
      <xdr:row>99</xdr:row>
      <xdr:rowOff>13608</xdr:rowOff>
    </xdr:from>
    <xdr:to>
      <xdr:col>22</xdr:col>
      <xdr:colOff>41274</xdr:colOff>
      <xdr:row>102</xdr:row>
      <xdr:rowOff>13608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/>
      </xdr:nvSpPr>
      <xdr:spPr>
        <a:xfrm>
          <a:off x="19113952" y="12123965"/>
          <a:ext cx="1623786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</a:t>
          </a:r>
          <a:r>
            <a:rPr lang="en-US" sz="1800" baseline="0"/>
            <a:t> z = - 0.45</a:t>
          </a:r>
          <a:endParaRPr lang="en-US" sz="1800"/>
        </a:p>
      </xdr:txBody>
    </xdr:sp>
    <xdr:clientData/>
  </xdr:twoCellAnchor>
  <xdr:twoCellAnchor>
    <xdr:from>
      <xdr:col>19</xdr:col>
      <xdr:colOff>12246</xdr:colOff>
      <xdr:row>95</xdr:row>
      <xdr:rowOff>32658</xdr:rowOff>
    </xdr:from>
    <xdr:to>
      <xdr:col>22</xdr:col>
      <xdr:colOff>16782</xdr:colOff>
      <xdr:row>98</xdr:row>
      <xdr:rowOff>27215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/>
      </xdr:nvSpPr>
      <xdr:spPr>
        <a:xfrm>
          <a:off x="19089460" y="11381015"/>
          <a:ext cx="1623786" cy="56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</a:t>
          </a:r>
          <a:r>
            <a:rPr lang="en-US" sz="1800" baseline="0"/>
            <a:t> z = 0.91</a:t>
          </a:r>
          <a:endParaRPr lang="en-US" sz="1800"/>
        </a:p>
      </xdr:txBody>
    </xdr:sp>
    <xdr:clientData/>
  </xdr:twoCellAnchor>
  <xdr:twoCellAnchor>
    <xdr:from>
      <xdr:col>15</xdr:col>
      <xdr:colOff>615042</xdr:colOff>
      <xdr:row>90</xdr:row>
      <xdr:rowOff>48984</xdr:rowOff>
    </xdr:from>
    <xdr:to>
      <xdr:col>21</xdr:col>
      <xdr:colOff>105681</xdr:colOff>
      <xdr:row>93</xdr:row>
      <xdr:rowOff>180973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/>
      </xdr:nvSpPr>
      <xdr:spPr>
        <a:xfrm>
          <a:off x="10281556" y="17030698"/>
          <a:ext cx="2974068" cy="6871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  <a:r>
            <a:rPr lang="en-US" sz="1800" baseline="0"/>
            <a:t> probabilities</a:t>
          </a:r>
          <a:endParaRPr lang="en-US" sz="1800"/>
        </a:p>
      </xdr:txBody>
    </xdr:sp>
    <xdr:clientData/>
  </xdr:twoCellAnchor>
  <xdr:twoCellAnchor>
    <xdr:from>
      <xdr:col>15</xdr:col>
      <xdr:colOff>495301</xdr:colOff>
      <xdr:row>55</xdr:row>
      <xdr:rowOff>168728</xdr:rowOff>
    </xdr:from>
    <xdr:to>
      <xdr:col>18</xdr:col>
      <xdr:colOff>168730</xdr:colOff>
      <xdr:row>59</xdr:row>
      <xdr:rowOff>61232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/>
      </xdr:nvSpPr>
      <xdr:spPr>
        <a:xfrm>
          <a:off x="10161815" y="10651671"/>
          <a:ext cx="1534886" cy="65450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Given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14</xdr:row>
      <xdr:rowOff>68037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32064" y="1986645"/>
          <a:ext cx="8426903" cy="748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Given the following data find the following: Relative frequency, cumulative frequency, and cumulative relative frequency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408214</xdr:colOff>
      <xdr:row>2</xdr:row>
      <xdr:rowOff>122465</xdr:rowOff>
    </xdr:from>
    <xdr:to>
      <xdr:col>1</xdr:col>
      <xdr:colOff>898072</xdr:colOff>
      <xdr:row>7</xdr:row>
      <xdr:rowOff>54431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408214" y="503465"/>
          <a:ext cx="11021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10051597" y="1660071"/>
          <a:ext cx="0" cy="87480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8</xdr:row>
      <xdr:rowOff>176892</xdr:rowOff>
    </xdr:from>
    <xdr:to>
      <xdr:col>16</xdr:col>
      <xdr:colOff>299357</xdr:colOff>
      <xdr:row>11</xdr:row>
      <xdr:rowOff>146412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10616293" y="1700892"/>
          <a:ext cx="3276600" cy="54102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2</xdr:col>
      <xdr:colOff>489857</xdr:colOff>
      <xdr:row>2</xdr:row>
      <xdr:rowOff>176893</xdr:rowOff>
    </xdr:from>
    <xdr:to>
      <xdr:col>7</xdr:col>
      <xdr:colOff>176893</xdr:colOff>
      <xdr:row>7</xdr:row>
      <xdr:rowOff>62593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2272393" y="557893"/>
          <a:ext cx="469446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 Solution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2</xdr:col>
      <xdr:colOff>204107</xdr:colOff>
      <xdr:row>7</xdr:row>
      <xdr:rowOff>81645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91243" y="530679"/>
          <a:ext cx="129403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95250</xdr:rowOff>
    </xdr:from>
    <xdr:to>
      <xdr:col>11</xdr:col>
      <xdr:colOff>557893</xdr:colOff>
      <xdr:row>46</xdr:row>
      <xdr:rowOff>108858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9768568" y="1619250"/>
          <a:ext cx="0" cy="81479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612321</xdr:colOff>
      <xdr:row>3</xdr:row>
      <xdr:rowOff>40820</xdr:rowOff>
    </xdr:from>
    <xdr:to>
      <xdr:col>12</xdr:col>
      <xdr:colOff>54429</xdr:colOff>
      <xdr:row>7</xdr:row>
      <xdr:rowOff>117020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3537857" y="612320"/>
          <a:ext cx="636814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1 </a:t>
          </a:r>
        </a:p>
      </xdr:txBody>
    </xdr:sp>
    <xdr:clientData/>
  </xdr:twoCellAnchor>
  <xdr:twoCellAnchor>
    <xdr:from>
      <xdr:col>0</xdr:col>
      <xdr:colOff>571499</xdr:colOff>
      <xdr:row>10</xdr:row>
      <xdr:rowOff>40823</xdr:rowOff>
    </xdr:from>
    <xdr:to>
      <xdr:col>11</xdr:col>
      <xdr:colOff>81643</xdr:colOff>
      <xdr:row>43</xdr:row>
      <xdr:rowOff>149679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571499" y="1945823"/>
          <a:ext cx="8749394" cy="7987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Computing the Sampling Error:</a:t>
          </a: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Jim's Appliances is a discount appliance dealer that specializes in kitchen appliances. On Saturday morning, among the store's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inventory were 10 electric ranges. The retail prices on these 10 ranges were: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$479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$569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Suppose the manager wishes to do a quick analysis of the electric range inventory and randomly sampled n =4 ranges. The ranges selected had retail prices of: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$569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Compute the sampling error.</a:t>
          </a:r>
        </a:p>
      </xdr:txBody>
    </xdr:sp>
    <xdr:clientData/>
  </xdr:twoCellAnchor>
  <xdr:twoCellAnchor>
    <xdr:from>
      <xdr:col>12</xdr:col>
      <xdr:colOff>288471</xdr:colOff>
      <xdr:row>10</xdr:row>
      <xdr:rowOff>43543</xdr:rowOff>
    </xdr:from>
    <xdr:to>
      <xdr:col>22</xdr:col>
      <xdr:colOff>449035</xdr:colOff>
      <xdr:row>13</xdr:row>
      <xdr:rowOff>136071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10140042" y="1948543"/>
          <a:ext cx="6283779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1: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Find the population mean:</a:t>
          </a:r>
          <a:endParaRPr lang="en-US" sz="1800" b="1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517071</xdr:colOff>
      <xdr:row>26</xdr:row>
      <xdr:rowOff>40821</xdr:rowOff>
    </xdr:from>
    <xdr:to>
      <xdr:col>23</xdr:col>
      <xdr:colOff>65313</xdr:colOff>
      <xdr:row>29</xdr:row>
      <xdr:rowOff>38099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10368642" y="6109607"/>
          <a:ext cx="6447064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2: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Compute the sample mean:</a:t>
          </a:r>
          <a:endParaRPr lang="en-US" sz="1800" b="1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0</xdr:colOff>
      <xdr:row>38</xdr:row>
      <xdr:rowOff>0</xdr:rowOff>
    </xdr:from>
    <xdr:to>
      <xdr:col>23</xdr:col>
      <xdr:colOff>160564</xdr:colOff>
      <xdr:row>41</xdr:row>
      <xdr:rowOff>92528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10463893" y="8831036"/>
          <a:ext cx="6447064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3: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Compute the sampling error:</a:t>
          </a:r>
          <a:endParaRPr lang="en-US" sz="1800" b="1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585108</xdr:colOff>
      <xdr:row>48</xdr:row>
      <xdr:rowOff>13607</xdr:rowOff>
    </xdr:from>
    <xdr:to>
      <xdr:col>23</xdr:col>
      <xdr:colOff>176892</xdr:colOff>
      <xdr:row>51</xdr:row>
      <xdr:rowOff>106135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10436679" y="10749643"/>
          <a:ext cx="6490606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This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sample has a sampling error of $35.</a:t>
          </a:r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236424</xdr:colOff>
      <xdr:row>2</xdr:row>
      <xdr:rowOff>105454</xdr:rowOff>
    </xdr:from>
    <xdr:to>
      <xdr:col>24</xdr:col>
      <xdr:colOff>426924</xdr:colOff>
      <xdr:row>7</xdr:row>
      <xdr:rowOff>71437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23049" y="486454"/>
          <a:ext cx="7477125" cy="91848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Sampling</a:t>
          </a:r>
          <a:r>
            <a:rPr lang="en-US" sz="2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Distribution of the Mean</a:t>
          </a:r>
          <a:endParaRPr lang="en-US" sz="2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6</xdr:col>
      <xdr:colOff>176891</xdr:colOff>
      <xdr:row>2</xdr:row>
      <xdr:rowOff>13607</xdr:rowOff>
    </xdr:from>
    <xdr:to>
      <xdr:col>8</xdr:col>
      <xdr:colOff>530679</xdr:colOff>
      <xdr:row>7</xdr:row>
      <xdr:rowOff>176893</xdr:rowOff>
    </xdr:to>
    <xdr:sp macro="" textlink="">
      <xdr:nvSpPr>
        <xdr:cNvPr id="5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50820" y="394607"/>
          <a:ext cx="1578430" cy="111578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15</xdr:col>
      <xdr:colOff>503465</xdr:colOff>
      <xdr:row>11</xdr:row>
      <xdr:rowOff>122464</xdr:rowOff>
    </xdr:from>
    <xdr:to>
      <xdr:col>22</xdr:col>
      <xdr:colOff>163287</xdr:colOff>
      <xdr:row>15</xdr:row>
      <xdr:rowOff>68035</xdr:rowOff>
    </xdr:to>
    <xdr:sp macro="" textlink="">
      <xdr:nvSpPr>
        <xdr:cNvPr id="17" name="Rounded Rectangle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688286" y="2217964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</a:t>
          </a:r>
        </a:p>
      </xdr:txBody>
    </xdr:sp>
    <xdr:clientData/>
  </xdr:twoCellAnchor>
  <xdr:twoCellAnchor>
    <xdr:from>
      <xdr:col>15</xdr:col>
      <xdr:colOff>489857</xdr:colOff>
      <xdr:row>18</xdr:row>
      <xdr:rowOff>27215</xdr:rowOff>
    </xdr:from>
    <xdr:to>
      <xdr:col>22</xdr:col>
      <xdr:colOff>149679</xdr:colOff>
      <xdr:row>21</xdr:row>
      <xdr:rowOff>163286</xdr:rowOff>
    </xdr:to>
    <xdr:sp macro="" textlink="">
      <xdr:nvSpPr>
        <xdr:cNvPr id="19" name="Rounded Rectangl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9674678" y="3456215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2</a:t>
          </a:r>
        </a:p>
      </xdr:txBody>
    </xdr:sp>
    <xdr:clientData/>
  </xdr:twoCellAnchor>
  <xdr:oneCellAnchor>
    <xdr:from>
      <xdr:col>3</xdr:col>
      <xdr:colOff>154781</xdr:colOff>
      <xdr:row>11</xdr:row>
      <xdr:rowOff>71435</xdr:rowOff>
    </xdr:from>
    <xdr:ext cx="6381750" cy="1657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76437" y="2166935"/>
          <a:ext cx="6381750" cy="165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000" b="1">
              <a:solidFill>
                <a:srgbClr val="C00000"/>
              </a:solidFill>
            </a:rPr>
            <a:t>Sampling Error:</a:t>
          </a:r>
        </a:p>
        <a:p>
          <a:endParaRPr lang="en-US" sz="2000"/>
        </a:p>
        <a:p>
          <a:r>
            <a:rPr lang="en-US" sz="2000"/>
            <a:t>The  difference between a value computed from a sample  (a statistic) and the corresponding</a:t>
          </a:r>
          <a:r>
            <a:rPr lang="en-US" sz="2000" baseline="0"/>
            <a:t> value computed from the population (a parameter).</a:t>
          </a:r>
          <a:endParaRPr lang="en-US" sz="2000"/>
        </a:p>
      </xdr:txBody>
    </xdr:sp>
    <xdr:clientData/>
  </xdr:oneCellAnchor>
  <xdr:oneCellAnchor>
    <xdr:from>
      <xdr:col>3</xdr:col>
      <xdr:colOff>176213</xdr:colOff>
      <xdr:row>20</xdr:row>
      <xdr:rowOff>176210</xdr:rowOff>
    </xdr:from>
    <xdr:ext cx="6381750" cy="153829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997869" y="3986210"/>
          <a:ext cx="6381750" cy="153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 b="1">
              <a:solidFill>
                <a:srgbClr val="C00000"/>
              </a:solidFill>
            </a:rPr>
            <a:t>Sampling Distribution:</a:t>
          </a:r>
        </a:p>
        <a:p>
          <a:endParaRPr lang="en-US" sz="2000"/>
        </a:p>
        <a:p>
          <a:r>
            <a:rPr lang="en-US" sz="2000"/>
            <a:t>A</a:t>
          </a:r>
          <a:r>
            <a:rPr lang="en-US" sz="2000" baseline="0"/>
            <a:t> distribution of the possible values of a statistic for a given-size random sample selected from a population.</a:t>
          </a:r>
          <a:endParaRPr lang="en-US" sz="2000"/>
        </a:p>
      </xdr:txBody>
    </xdr:sp>
    <xdr:clientData/>
  </xdr:oneCellAnchor>
  <xdr:oneCellAnchor>
    <xdr:from>
      <xdr:col>3</xdr:col>
      <xdr:colOff>245269</xdr:colOff>
      <xdr:row>29</xdr:row>
      <xdr:rowOff>102390</xdr:rowOff>
    </xdr:from>
    <xdr:ext cx="6381750" cy="31480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2066925" y="5626890"/>
              <a:ext cx="6381750" cy="3148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General Theorem:</a:t>
              </a:r>
            </a:p>
            <a:p>
              <a:endParaRPr lang="en-US" sz="2000"/>
            </a:p>
            <a:p>
              <a:r>
                <a:rPr lang="en-US" sz="2000"/>
                <a:t>If</a:t>
              </a:r>
              <a:r>
                <a:rPr lang="en-US" sz="2000" baseline="0"/>
                <a:t> a population is normally distributed, with a mean µ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the sampling distribution of the sample mean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is also normally distributed with a mean equal to the population mean (µ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</m:rad>
                </m:oMath>
              </a14:m>
              <a:endParaRPr lang="en-US" sz="20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2066925" y="5626890"/>
              <a:ext cx="6381750" cy="3148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General Theorem:</a:t>
              </a:r>
            </a:p>
            <a:p>
              <a:endParaRPr lang="en-US" sz="2000"/>
            </a:p>
            <a:p>
              <a:r>
                <a:rPr lang="en-US" sz="2000"/>
                <a:t>If</a:t>
              </a:r>
              <a:r>
                <a:rPr lang="en-US" sz="2000" baseline="0"/>
                <a:t> a population is normally distributed, with a mean µ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the sampling distribution of the sample mean </a:t>
              </a:r>
              <a:r>
                <a:rPr lang="en-US" sz="20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𝑥 ̅</a:t>
              </a:r>
              <a:r>
                <a:rPr lang="en-US" sz="2000"/>
                <a:t> is also normally distributed with a mean equal to the population mean (µ</a:t>
              </a:r>
              <a:r>
                <a:rPr lang="en-US" sz="2000" b="0" i="0">
                  <a:latin typeface="Cambria Math" panose="02040503050406030204" pitchFamily="18" charset="0"/>
                </a:rPr>
                <a:t>𝑥 ̅</a:t>
              </a:r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𝑋 ̅</a:t>
              </a:r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2000" i="0">
                  <a:latin typeface="Cambria Math" panose="02040503050406030204" pitchFamily="18" charset="0"/>
                </a:rPr>
                <a:t>√</a:t>
              </a:r>
              <a:r>
                <a:rPr lang="en-US" sz="2000" b="0" i="0">
                  <a:latin typeface="Cambria Math" panose="02040503050406030204" pitchFamily="18" charset="0"/>
                </a:rPr>
                <a:t>𝑛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3</xdr:col>
      <xdr:colOff>230981</xdr:colOff>
      <xdr:row>45</xdr:row>
      <xdr:rowOff>135727</xdr:rowOff>
    </xdr:from>
    <xdr:ext cx="6381750" cy="53530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2052637" y="8708227"/>
              <a:ext cx="6381750" cy="53530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Central Limit Theorem:</a:t>
              </a:r>
            </a:p>
            <a:p>
              <a:endParaRPr lang="en-US" sz="2000"/>
            </a:p>
            <a:p>
              <a:r>
                <a:rPr lang="en-US" sz="2000"/>
                <a:t>For</a:t>
              </a:r>
              <a:r>
                <a:rPr lang="en-US" sz="2000" baseline="0"/>
                <a:t> simple random samples of n observations taken from a population with mean µ 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regardless of the population's distribution, provided the sample size is sufficiently large, the distribution of sample means ,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,</a:t>
              </a:r>
              <a:r>
                <a:rPr lang="en-US" sz="2000" baseline="0"/>
                <a:t> will be approximately normal with a mean equal to the population mean</a:t>
              </a:r>
              <a:r>
                <a:rPr lang="en-US" sz="2000"/>
                <a:t>(µ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endParaRPr lang="en-US" sz="2000"/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</m:rad>
                </m:oMath>
              </a14:m>
              <a:endParaRPr lang="en-US" sz="2000"/>
            </a:p>
            <a:p>
              <a:endParaRPr lang="en-US" sz="2000"/>
            </a:p>
            <a:p>
              <a:r>
                <a:rPr lang="en-US" sz="2000"/>
                <a:t>The larger the sample size, the better the approximation to the normal distribution.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2052637" y="8708227"/>
              <a:ext cx="6381750" cy="53530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Central Limit Theorem:</a:t>
              </a:r>
            </a:p>
            <a:p>
              <a:endParaRPr lang="en-US" sz="2000"/>
            </a:p>
            <a:p>
              <a:r>
                <a:rPr lang="en-US" sz="2000"/>
                <a:t>For</a:t>
              </a:r>
              <a:r>
                <a:rPr lang="en-US" sz="2000" baseline="0"/>
                <a:t> simple random samples of n observations taken from a population with mean µ 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regardless of the population's distribution, provided the sample size is sufficiently large, the distribution of sample means , </a:t>
              </a:r>
              <a:r>
                <a:rPr lang="en-US" sz="20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𝑥 ̅</a:t>
              </a:r>
              <a:r>
                <a:rPr lang="en-US" sz="2000"/>
                <a:t> ,</a:t>
              </a:r>
              <a:r>
                <a:rPr lang="en-US" sz="2000" baseline="0"/>
                <a:t> will be approximately normal with a mean equal to the population mean</a:t>
              </a:r>
              <a:r>
                <a:rPr lang="en-US" sz="2000"/>
                <a:t>(µ</a:t>
              </a:r>
              <a:r>
                <a:rPr lang="en-US" sz="2000" b="0" i="0">
                  <a:latin typeface="Cambria Math" panose="02040503050406030204" pitchFamily="18" charset="0"/>
                </a:rPr>
                <a:t>𝑥 ̅</a:t>
              </a:r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endParaRPr lang="en-US" sz="2000"/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𝑋 ̅</a:t>
              </a:r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2000" i="0">
                  <a:latin typeface="Cambria Math" panose="02040503050406030204" pitchFamily="18" charset="0"/>
                </a:rPr>
                <a:t>√</a:t>
              </a:r>
              <a:r>
                <a:rPr lang="en-US" sz="2000" b="0" i="0">
                  <a:latin typeface="Cambria Math" panose="02040503050406030204" pitchFamily="18" charset="0"/>
                </a:rPr>
                <a:t>𝑛</a:t>
              </a:r>
              <a:endParaRPr lang="en-US" sz="2000"/>
            </a:p>
            <a:p>
              <a:endParaRPr lang="en-US" sz="2000"/>
            </a:p>
            <a:p>
              <a:r>
                <a:rPr lang="en-US" sz="2000"/>
                <a:t>The larger the sample size, the better the approximation to the normal distribution.</a:t>
              </a:r>
            </a:p>
          </xdr:txBody>
        </xdr:sp>
      </mc:Fallback>
    </mc:AlternateContent>
    <xdr:clientData/>
  </xdr:oneCellAnchor>
  <xdr:twoCellAnchor>
    <xdr:from>
      <xdr:col>15</xdr:col>
      <xdr:colOff>547688</xdr:colOff>
      <xdr:row>24</xdr:row>
      <xdr:rowOff>59531</xdr:rowOff>
    </xdr:from>
    <xdr:to>
      <xdr:col>22</xdr:col>
      <xdr:colOff>207510</xdr:colOff>
      <xdr:row>28</xdr:row>
      <xdr:rowOff>5102</xdr:rowOff>
    </xdr:to>
    <xdr:sp macro="" textlink="">
      <xdr:nvSpPr>
        <xdr:cNvPr id="12" name="Rounded Rectangl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655969" y="4631531"/>
          <a:ext cx="3910354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0</xdr:rowOff>
    </xdr:from>
    <xdr:to>
      <xdr:col>12</xdr:col>
      <xdr:colOff>231322</xdr:colOff>
      <xdr:row>43</xdr:row>
      <xdr:rowOff>149679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546522" y="1660071"/>
          <a:ext cx="0" cy="72335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231321</xdr:colOff>
      <xdr:row>3</xdr:row>
      <xdr:rowOff>13606</xdr:rowOff>
    </xdr:from>
    <xdr:to>
      <xdr:col>19</xdr:col>
      <xdr:colOff>13607</xdr:colOff>
      <xdr:row>7</xdr:row>
      <xdr:rowOff>40821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0" y="585106"/>
          <a:ext cx="345621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</xdr:col>
      <xdr:colOff>571500</xdr:colOff>
      <xdr:row>9</xdr:row>
      <xdr:rowOff>95250</xdr:rowOff>
    </xdr:from>
    <xdr:to>
      <xdr:col>11</xdr:col>
      <xdr:colOff>394606</xdr:colOff>
      <xdr:row>33</xdr:row>
      <xdr:rowOff>27213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E1CD2D3-6F7D-40C4-859C-076553EB1D3B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:r>
                <a:rPr lang="en-US" sz="2000" b="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3</xdr:col>
      <xdr:colOff>598715</xdr:colOff>
      <xdr:row>2</xdr:row>
      <xdr:rowOff>149678</xdr:rowOff>
    </xdr:from>
    <xdr:to>
      <xdr:col>12</xdr:col>
      <xdr:colOff>95250</xdr:colOff>
      <xdr:row>7</xdr:row>
      <xdr:rowOff>35378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5679" y="530678"/>
          <a:ext cx="500742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10 Solution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81646</xdr:rowOff>
    </xdr:from>
    <xdr:to>
      <xdr:col>10</xdr:col>
      <xdr:colOff>65316</xdr:colOff>
      <xdr:row>19</xdr:row>
      <xdr:rowOff>54430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4786" y="1986646"/>
          <a:ext cx="7726137" cy="168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alternative that has the highest EMV (Expected Monetary Value).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10</xdr:col>
      <xdr:colOff>489860</xdr:colOff>
      <xdr:row>6</xdr:row>
      <xdr:rowOff>92529</xdr:rowOff>
    </xdr:from>
    <xdr:to>
      <xdr:col>10</xdr:col>
      <xdr:colOff>489860</xdr:colOff>
      <xdr:row>39</xdr:row>
      <xdr:rowOff>106138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885467" y="1235529"/>
          <a:ext cx="0" cy="78785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408214</xdr:colOff>
      <xdr:row>4</xdr:row>
      <xdr:rowOff>160562</xdr:rowOff>
    </xdr:from>
    <xdr:to>
      <xdr:col>14</xdr:col>
      <xdr:colOff>381000</xdr:colOff>
      <xdr:row>8</xdr:row>
      <xdr:rowOff>187777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028464" y="922562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17</xdr:col>
      <xdr:colOff>176892</xdr:colOff>
      <xdr:row>22</xdr:row>
      <xdr:rowOff>285750</xdr:rowOff>
    </xdr:from>
    <xdr:to>
      <xdr:col>21</xdr:col>
      <xdr:colOff>503464</xdr:colOff>
      <xdr:row>27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750142" y="5402036"/>
          <a:ext cx="2775858" cy="130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1. Multiply each value by the probability</a:t>
          </a:r>
        </a:p>
        <a:p>
          <a:r>
            <a:rPr lang="en-US" sz="1800"/>
            <a:t>2. Select the highest value in the column</a:t>
          </a:r>
        </a:p>
      </xdr:txBody>
    </xdr:sp>
    <xdr:clientData/>
  </xdr:twoCellAnchor>
  <xdr:twoCellAnchor>
    <xdr:from>
      <xdr:col>3</xdr:col>
      <xdr:colOff>476251</xdr:colOff>
      <xdr:row>2</xdr:row>
      <xdr:rowOff>149679</xdr:rowOff>
    </xdr:from>
    <xdr:to>
      <xdr:col>8</xdr:col>
      <xdr:colOff>258536</xdr:colOff>
      <xdr:row>7</xdr:row>
      <xdr:rowOff>35379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313215" y="530679"/>
          <a:ext cx="5116285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9 Solution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81645</xdr:rowOff>
    </xdr:from>
    <xdr:to>
      <xdr:col>10</xdr:col>
      <xdr:colOff>65316</xdr:colOff>
      <xdr:row>20</xdr:row>
      <xdr:rowOff>136071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34786" y="1986645"/>
          <a:ext cx="7726137" cy="2394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best alternative under each of these strategies:</a:t>
          </a:r>
        </a:p>
        <a:p>
          <a:endParaRPr lang="en-US" sz="2000" baseline="0">
            <a:solidFill>
              <a:schemeClr val="tx1"/>
            </a:solidFill>
          </a:endParaRPr>
        </a:p>
        <a:p>
          <a:r>
            <a:rPr lang="en-US" sz="2000" baseline="0">
              <a:solidFill>
                <a:schemeClr val="tx1"/>
              </a:solidFill>
            </a:rPr>
            <a:t>a) LaPlace</a:t>
          </a:r>
        </a:p>
        <a:p>
          <a:r>
            <a:rPr lang="en-US" sz="2000" baseline="0">
              <a:solidFill>
                <a:schemeClr val="tx1"/>
              </a:solidFill>
            </a:rPr>
            <a:t>b) Hurwicz (</a:t>
          </a:r>
          <a:r>
            <a:rPr lang="el-GR" sz="2000" baseline="0">
              <a:solidFill>
                <a:schemeClr val="tx1"/>
              </a:solidFill>
            </a:rPr>
            <a:t>α</a:t>
          </a:r>
          <a:r>
            <a:rPr lang="en-US" sz="2000" baseline="0">
              <a:solidFill>
                <a:schemeClr val="tx1"/>
              </a:solidFill>
            </a:rPr>
            <a:t>=0.7)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285751</xdr:colOff>
      <xdr:row>5</xdr:row>
      <xdr:rowOff>146956</xdr:rowOff>
    </xdr:from>
    <xdr:to>
      <xdr:col>11</xdr:col>
      <xdr:colOff>285751</xdr:colOff>
      <xdr:row>43</xdr:row>
      <xdr:rowOff>160565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9293680" y="1099456"/>
          <a:ext cx="0" cy="77696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394607</xdr:colOff>
      <xdr:row>3</xdr:row>
      <xdr:rowOff>65313</xdr:rowOff>
    </xdr:from>
    <xdr:to>
      <xdr:col>16</xdr:col>
      <xdr:colOff>0</xdr:colOff>
      <xdr:row>7</xdr:row>
      <xdr:rowOff>92528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014857" y="636813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-1</xdr:colOff>
      <xdr:row>2</xdr:row>
      <xdr:rowOff>108857</xdr:rowOff>
    </xdr:from>
    <xdr:to>
      <xdr:col>7</xdr:col>
      <xdr:colOff>639535</xdr:colOff>
      <xdr:row>6</xdr:row>
      <xdr:rowOff>185057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449285" y="489857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8 Solution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7546522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20</xdr:col>
      <xdr:colOff>27214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401050" y="639535"/>
          <a:ext cx="381816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544287</xdr:colOff>
      <xdr:row>2</xdr:row>
      <xdr:rowOff>176893</xdr:rowOff>
    </xdr:from>
    <xdr:to>
      <xdr:col>11</xdr:col>
      <xdr:colOff>136072</xdr:colOff>
      <xdr:row>7</xdr:row>
      <xdr:rowOff>62593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81251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7 Solution</a:t>
          </a:r>
        </a:p>
      </xdr:txBody>
    </xdr:sp>
    <xdr:clientData/>
  </xdr:twoCellAnchor>
  <xdr:twoCellAnchor>
    <xdr:from>
      <xdr:col>0</xdr:col>
      <xdr:colOff>573199</xdr:colOff>
      <xdr:row>2</xdr:row>
      <xdr:rowOff>183695</xdr:rowOff>
    </xdr:from>
    <xdr:to>
      <xdr:col>2</xdr:col>
      <xdr:colOff>542583</xdr:colOff>
      <xdr:row>8</xdr:row>
      <xdr:rowOff>34016</xdr:rowOff>
    </xdr:to>
    <xdr:sp macro="" textlink="">
      <xdr:nvSpPr>
        <xdr:cNvPr id="15" name="Left Arrow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573199" y="564695"/>
          <a:ext cx="1194027" cy="993321"/>
        </a:xfrm>
        <a:prstGeom prst="leftArrow">
          <a:avLst/>
        </a:prstGeom>
        <a:solidFill>
          <a:srgbClr val="800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2</xdr:col>
      <xdr:colOff>449036</xdr:colOff>
      <xdr:row>10</xdr:row>
      <xdr:rowOff>54430</xdr:rowOff>
    </xdr:from>
    <xdr:to>
      <xdr:col>8</xdr:col>
      <xdr:colOff>396308</xdr:colOff>
      <xdr:row>22</xdr:row>
      <xdr:rowOff>176892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223158</xdr:colOff>
      <xdr:row>7</xdr:row>
      <xdr:rowOff>48986</xdr:rowOff>
    </xdr:from>
    <xdr:to>
      <xdr:col>21</xdr:col>
      <xdr:colOff>406854</xdr:colOff>
      <xdr:row>11</xdr:row>
      <xdr:rowOff>76201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822872" y="1382486"/>
          <a:ext cx="332694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40820</xdr:colOff>
      <xdr:row>2</xdr:row>
      <xdr:rowOff>95250</xdr:rowOff>
    </xdr:from>
    <xdr:to>
      <xdr:col>11</xdr:col>
      <xdr:colOff>54428</xdr:colOff>
      <xdr:row>6</xdr:row>
      <xdr:rowOff>171450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490106" y="476250"/>
          <a:ext cx="43678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6 Solution</a:t>
          </a:r>
        </a:p>
      </xdr:txBody>
    </xdr:sp>
    <xdr:clientData/>
  </xdr:twoCellAnchor>
  <xdr:twoCellAnchor>
    <xdr:from>
      <xdr:col>1</xdr:col>
      <xdr:colOff>95252</xdr:colOff>
      <xdr:row>1</xdr:row>
      <xdr:rowOff>138791</xdr:rowOff>
    </xdr:from>
    <xdr:to>
      <xdr:col>3</xdr:col>
      <xdr:colOff>103416</xdr:colOff>
      <xdr:row>7</xdr:row>
      <xdr:rowOff>76200</xdr:rowOff>
    </xdr:to>
    <xdr:sp macro="" textlink="">
      <xdr:nvSpPr>
        <xdr:cNvPr id="17" name="Left Arrow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07573" y="329291"/>
          <a:ext cx="1232807" cy="10804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13608</xdr:colOff>
      <xdr:row>11</xdr:row>
      <xdr:rowOff>13607</xdr:rowOff>
    </xdr:from>
    <xdr:to>
      <xdr:col>11</xdr:col>
      <xdr:colOff>72460</xdr:colOff>
      <xdr:row>27</xdr:row>
      <xdr:rowOff>50822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625929" y="2109107"/>
          <a:ext cx="6250102" cy="3194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b)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$)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DL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MC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54429</xdr:rowOff>
    </xdr:from>
    <xdr:to>
      <xdr:col>11</xdr:col>
      <xdr:colOff>557893</xdr:colOff>
      <xdr:row>89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7293429" y="1578429"/>
          <a:ext cx="0" cy="156346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503464</xdr:colOff>
      <xdr:row>2</xdr:row>
      <xdr:rowOff>68034</xdr:rowOff>
    </xdr:from>
    <xdr:to>
      <xdr:col>20</xdr:col>
      <xdr:colOff>598714</xdr:colOff>
      <xdr:row>6</xdr:row>
      <xdr:rowOff>95249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300607" y="449034"/>
          <a:ext cx="3333750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598715</xdr:colOff>
      <xdr:row>2</xdr:row>
      <xdr:rowOff>163285</xdr:rowOff>
    </xdr:from>
    <xdr:to>
      <xdr:col>11</xdr:col>
      <xdr:colOff>190500</xdr:colOff>
      <xdr:row>7</xdr:row>
      <xdr:rowOff>48985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435679" y="544285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5 Solution</a:t>
          </a:r>
        </a:p>
      </xdr:txBody>
    </xdr:sp>
    <xdr:clientData/>
  </xdr:twoCellAnchor>
  <xdr:twoCellAnchor>
    <xdr:from>
      <xdr:col>1</xdr:col>
      <xdr:colOff>122464</xdr:colOff>
      <xdr:row>10</xdr:row>
      <xdr:rowOff>81645</xdr:rowOff>
    </xdr:from>
    <xdr:to>
      <xdr:col>7</xdr:col>
      <xdr:colOff>2111828</xdr:colOff>
      <xdr:row>17</xdr:row>
      <xdr:rowOff>10887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32064" y="1986645"/>
          <a:ext cx="4208689" cy="1262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544285</xdr:colOff>
      <xdr:row>10</xdr:row>
      <xdr:rowOff>3267</xdr:rowOff>
    </xdr:from>
    <xdr:to>
      <xdr:col>11</xdr:col>
      <xdr:colOff>43543</xdr:colOff>
      <xdr:row>24</xdr:row>
      <xdr:rowOff>130969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544285" y="1908267"/>
          <a:ext cx="6271533" cy="2899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units)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DL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</a:t>
          </a:r>
          <a:r>
            <a:rPr lang="en-US" sz="2400" baseline="0">
              <a:solidFill>
                <a:sysClr val="windowText" lastClr="00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MC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  <xdr:twoCellAnchor>
    <xdr:from>
      <xdr:col>12</xdr:col>
      <xdr:colOff>236764</xdr:colOff>
      <xdr:row>9</xdr:row>
      <xdr:rowOff>118723</xdr:rowOff>
    </xdr:from>
    <xdr:to>
      <xdr:col>17</xdr:col>
      <xdr:colOff>166687</xdr:colOff>
      <xdr:row>13</xdr:row>
      <xdr:rowOff>96950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923439" y="1833223"/>
          <a:ext cx="2130198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149678</xdr:colOff>
      <xdr:row>15</xdr:row>
      <xdr:rowOff>272144</xdr:rowOff>
    </xdr:from>
    <xdr:to>
      <xdr:col>10</xdr:col>
      <xdr:colOff>585106</xdr:colOff>
      <xdr:row>29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61999" y="2558144"/>
          <a:ext cx="5946321" cy="3673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Compute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using Excel: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mode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median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range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variance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standard deviation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using the array shown below: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13</xdr:col>
      <xdr:colOff>108857</xdr:colOff>
      <xdr:row>3</xdr:row>
      <xdr:rowOff>108857</xdr:rowOff>
    </xdr:from>
    <xdr:to>
      <xdr:col>13</xdr:col>
      <xdr:colOff>163287</xdr:colOff>
      <xdr:row>56</xdr:row>
      <xdr:rowOff>40821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8069036" y="680357"/>
          <a:ext cx="54430" cy="114572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598714</xdr:colOff>
      <xdr:row>3</xdr:row>
      <xdr:rowOff>108857</xdr:rowOff>
    </xdr:from>
    <xdr:to>
      <xdr:col>18</xdr:col>
      <xdr:colOff>693964</xdr:colOff>
      <xdr:row>7</xdr:row>
      <xdr:rowOff>136072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558893" y="680357"/>
          <a:ext cx="386442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40821</xdr:colOff>
      <xdr:row>10</xdr:row>
      <xdr:rowOff>54429</xdr:rowOff>
    </xdr:from>
    <xdr:to>
      <xdr:col>22</xdr:col>
      <xdr:colOff>108857</xdr:colOff>
      <xdr:row>14</xdr:row>
      <xdr:rowOff>122464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9837964" y="1959429"/>
          <a:ext cx="5238750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Data to Data Analysis to Descriptive Statistics</a:t>
          </a:r>
          <a:r>
            <a:rPr lang="en-US" sz="2000" baseline="0"/>
            <a:t> to Summary Statistics</a:t>
          </a:r>
          <a:endParaRPr lang="en-US" sz="2000"/>
        </a:p>
      </xdr:txBody>
    </xdr:sp>
    <xdr:clientData/>
  </xdr:twoCellAnchor>
  <xdr:twoCellAnchor>
    <xdr:from>
      <xdr:col>3</xdr:col>
      <xdr:colOff>340179</xdr:colOff>
      <xdr:row>2</xdr:row>
      <xdr:rowOff>108857</xdr:rowOff>
    </xdr:from>
    <xdr:to>
      <xdr:col>11</xdr:col>
      <xdr:colOff>381000</xdr:colOff>
      <xdr:row>6</xdr:row>
      <xdr:rowOff>185057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177143" y="489857"/>
          <a:ext cx="49393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Problem 4 Solution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O39:Q41"/>
  <sheetViews>
    <sheetView showRowColHeaders="0" tabSelected="1" zoomScale="70" zoomScaleNormal="70" workbookViewId="0">
      <selection activeCell="X16" sqref="X16"/>
    </sheetView>
  </sheetViews>
  <sheetFormatPr defaultColWidth="9.109375" defaultRowHeight="14.4" x14ac:dyDescent="0.3"/>
  <cols>
    <col min="1" max="16384" width="9.109375" style="1"/>
  </cols>
  <sheetData>
    <row r="39" spans="15:17" x14ac:dyDescent="0.3">
      <c r="O39" s="57"/>
      <c r="P39" s="57"/>
      <c r="Q39" s="57"/>
    </row>
    <row r="40" spans="15:17" x14ac:dyDescent="0.3">
      <c r="O40" s="57"/>
      <c r="P40" s="57"/>
      <c r="Q40" s="57"/>
    </row>
    <row r="41" spans="15:17" x14ac:dyDescent="0.3">
      <c r="O41" s="57"/>
      <c r="P41" s="57"/>
      <c r="Q41" s="57"/>
    </row>
  </sheetData>
  <sheetProtection algorithmName="SHA-512" hashValue="jsNO+l0KlQ8/SWctKw+8NGmZ6EdFoRwgZCjQVAUE55/EPtdZdbRx/cGhIocHcOig5IgrJAFaMOSbI7kUqaiHjQ==" saltValue="FC86cMkymx2IP80PUaJF+Q==" spinCount="100000" sheet="1" selectLockedCells="1" selectUnlockedCells="1"/>
  <mergeCells count="1">
    <mergeCell ref="O39:Q41"/>
  </mergeCells>
  <pageMargins left="0.7" right="0.7" top="0.75" bottom="0.75" header="0.3" footer="0.3"/>
  <pageSetup scale="5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E3:R24"/>
  <sheetViews>
    <sheetView zoomScale="70" zoomScaleNormal="70" workbookViewId="0">
      <selection activeCell="O26" sqref="O26"/>
    </sheetView>
  </sheetViews>
  <sheetFormatPr defaultColWidth="8.88671875" defaultRowHeight="14.4" x14ac:dyDescent="0.3"/>
  <cols>
    <col min="1" max="4" width="8.88671875" style="1"/>
    <col min="5" max="5" width="38.33203125" style="1" customWidth="1"/>
    <col min="6" max="6" width="12.44140625" style="1" customWidth="1"/>
    <col min="7" max="12" width="8.88671875" style="1"/>
    <col min="13" max="13" width="52" style="1" customWidth="1"/>
    <col min="14" max="14" width="21.5546875" style="1" customWidth="1"/>
    <col min="15" max="16384" width="8.88671875" style="1"/>
  </cols>
  <sheetData>
    <row r="3" spans="5:18" ht="21" x14ac:dyDescent="0.4">
      <c r="E3" s="66"/>
      <c r="F3" s="66"/>
      <c r="G3" s="66"/>
      <c r="H3" s="66"/>
    </row>
    <row r="4" spans="5:18" ht="21" x14ac:dyDescent="0.4">
      <c r="E4" s="30"/>
      <c r="F4" s="30"/>
      <c r="G4" s="30"/>
      <c r="H4" s="30"/>
    </row>
    <row r="5" spans="5:18" ht="21" x14ac:dyDescent="0.4">
      <c r="E5" s="30"/>
      <c r="F5" s="30"/>
      <c r="G5" s="30"/>
      <c r="H5" s="30"/>
    </row>
    <row r="6" spans="5:18" ht="21" x14ac:dyDescent="0.4">
      <c r="E6" s="31"/>
      <c r="F6" s="31"/>
      <c r="G6" s="31"/>
      <c r="H6" s="31"/>
    </row>
    <row r="7" spans="5:18" ht="21" x14ac:dyDescent="0.4">
      <c r="E7" s="31"/>
      <c r="F7" s="31"/>
      <c r="G7" s="31"/>
      <c r="H7" s="31"/>
    </row>
    <row r="8" spans="5:18" ht="27.6" x14ac:dyDescent="0.45">
      <c r="M8" s="32" t="s">
        <v>31</v>
      </c>
      <c r="N8" s="33"/>
      <c r="O8" s="33"/>
      <c r="P8" s="33"/>
      <c r="Q8" s="33"/>
      <c r="R8" s="33"/>
    </row>
    <row r="9" spans="5:18" ht="28.8" x14ac:dyDescent="0.55000000000000004">
      <c r="M9" s="21"/>
      <c r="N9" s="21"/>
      <c r="O9" s="33"/>
      <c r="P9" s="33"/>
    </row>
    <row r="10" spans="5:18" ht="27.6" x14ac:dyDescent="0.45">
      <c r="M10" s="34" t="s">
        <v>32</v>
      </c>
      <c r="N10" s="35">
        <v>5000</v>
      </c>
      <c r="O10" s="33"/>
      <c r="P10" s="33"/>
    </row>
    <row r="11" spans="5:18" ht="27.6" x14ac:dyDescent="0.45">
      <c r="M11" s="34"/>
      <c r="N11" s="36"/>
      <c r="O11" s="33"/>
      <c r="P11" s="33"/>
    </row>
    <row r="12" spans="5:18" ht="27.6" x14ac:dyDescent="0.45">
      <c r="M12" s="34" t="s">
        <v>33</v>
      </c>
      <c r="N12" s="35">
        <v>2</v>
      </c>
      <c r="O12" s="33"/>
      <c r="P12" s="33"/>
    </row>
    <row r="13" spans="5:18" ht="27.6" x14ac:dyDescent="0.45">
      <c r="M13" s="34"/>
      <c r="N13" s="36"/>
      <c r="O13" s="33"/>
      <c r="P13" s="33"/>
    </row>
    <row r="14" spans="5:18" ht="27.6" x14ac:dyDescent="0.45">
      <c r="M14" s="34" t="s">
        <v>34</v>
      </c>
      <c r="N14" s="35">
        <v>5</v>
      </c>
      <c r="O14" s="33"/>
      <c r="P14" s="33"/>
    </row>
    <row r="15" spans="5:18" ht="27.6" x14ac:dyDescent="0.45">
      <c r="M15" s="33"/>
      <c r="N15" s="37"/>
      <c r="O15" s="33"/>
      <c r="P15" s="33"/>
    </row>
    <row r="16" spans="5:18" ht="27.6" x14ac:dyDescent="0.45">
      <c r="M16" s="67" t="s">
        <v>35</v>
      </c>
      <c r="N16" s="67"/>
      <c r="O16" s="67"/>
      <c r="P16" s="67"/>
    </row>
    <row r="17" spans="13:18" ht="27.6" x14ac:dyDescent="0.45">
      <c r="M17" s="33"/>
      <c r="N17" s="37"/>
      <c r="O17" s="33"/>
      <c r="P17" s="33"/>
    </row>
    <row r="18" spans="13:18" ht="27.6" x14ac:dyDescent="0.45">
      <c r="M18" s="38" t="s">
        <v>36</v>
      </c>
      <c r="N18" s="39"/>
      <c r="O18" s="33"/>
      <c r="P18" s="33"/>
    </row>
    <row r="19" spans="13:18" ht="31.2" x14ac:dyDescent="0.6">
      <c r="M19" s="34"/>
      <c r="N19" s="36"/>
      <c r="O19" s="33"/>
      <c r="P19" s="33"/>
      <c r="Q19" s="68"/>
      <c r="R19" s="68"/>
    </row>
    <row r="20" spans="13:18" ht="27.6" x14ac:dyDescent="0.45">
      <c r="M20" s="34" t="s">
        <v>37</v>
      </c>
      <c r="N20" s="40">
        <f>N10+N18*N12</f>
        <v>5000</v>
      </c>
      <c r="O20" s="33"/>
      <c r="P20" s="33"/>
    </row>
    <row r="21" spans="13:18" ht="27.6" x14ac:dyDescent="0.45">
      <c r="M21" s="34"/>
      <c r="N21" s="36"/>
      <c r="O21" s="33"/>
      <c r="P21" s="33"/>
    </row>
    <row r="22" spans="13:18" ht="27.6" x14ac:dyDescent="0.45">
      <c r="M22" s="34" t="s">
        <v>38</v>
      </c>
      <c r="N22" s="40">
        <f>N14*N18</f>
        <v>0</v>
      </c>
      <c r="O22" s="33"/>
      <c r="P22" s="33"/>
    </row>
    <row r="23" spans="13:18" ht="27.6" x14ac:dyDescent="0.45">
      <c r="M23" s="34"/>
      <c r="N23" s="36"/>
      <c r="O23" s="33"/>
      <c r="P23" s="33"/>
    </row>
    <row r="24" spans="13:18" ht="27.6" x14ac:dyDescent="0.45">
      <c r="M24" s="34" t="s">
        <v>39</v>
      </c>
      <c r="N24" s="40">
        <f>N22-N20</f>
        <v>-5000</v>
      </c>
      <c r="O24" s="33"/>
      <c r="P24" s="33"/>
    </row>
  </sheetData>
  <mergeCells count="3">
    <mergeCell ref="E3:H3"/>
    <mergeCell ref="M16:P16"/>
    <mergeCell ref="Q19:R19"/>
  </mergeCells>
  <pageMargins left="0.7" right="0.7" top="0.75" bottom="0.75" header="0.3" footer="0.3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O12:R26"/>
  <sheetViews>
    <sheetView zoomScale="70" zoomScaleNormal="70" workbookViewId="0">
      <selection activeCell="C8" sqref="C8"/>
    </sheetView>
  </sheetViews>
  <sheetFormatPr defaultColWidth="9.109375" defaultRowHeight="14.4" x14ac:dyDescent="0.3"/>
  <cols>
    <col min="1" max="14" width="9.109375" style="1"/>
    <col min="15" max="15" width="14.33203125" style="1" customWidth="1"/>
    <col min="16" max="16384" width="9.109375" style="1"/>
  </cols>
  <sheetData>
    <row r="12" spans="15:15" ht="25.8" x14ac:dyDescent="0.5">
      <c r="O12" s="8">
        <v>2</v>
      </c>
    </row>
    <row r="13" spans="15:15" ht="25.8" x14ac:dyDescent="0.5">
      <c r="O13" s="8">
        <v>4</v>
      </c>
    </row>
    <row r="14" spans="15:15" ht="25.8" x14ac:dyDescent="0.5">
      <c r="O14" s="8">
        <v>6</v>
      </c>
    </row>
    <row r="15" spans="15:15" ht="25.8" x14ac:dyDescent="0.5">
      <c r="O15" s="8">
        <v>7</v>
      </c>
    </row>
    <row r="16" spans="15:15" ht="25.8" x14ac:dyDescent="0.5">
      <c r="O16" s="8">
        <v>7</v>
      </c>
    </row>
    <row r="17" spans="15:18" ht="25.8" x14ac:dyDescent="0.5">
      <c r="O17" s="8">
        <v>17</v>
      </c>
    </row>
    <row r="18" spans="15:18" ht="25.8" x14ac:dyDescent="0.5">
      <c r="O18" s="8">
        <v>8</v>
      </c>
    </row>
    <row r="19" spans="15:18" ht="25.8" x14ac:dyDescent="0.5">
      <c r="O19" s="8">
        <v>9</v>
      </c>
    </row>
    <row r="20" spans="15:18" ht="25.8" x14ac:dyDescent="0.5">
      <c r="O20" s="8">
        <v>20</v>
      </c>
    </row>
    <row r="21" spans="15:18" ht="25.8" x14ac:dyDescent="0.5">
      <c r="O21" s="8">
        <v>1</v>
      </c>
    </row>
    <row r="22" spans="15:18" ht="25.8" x14ac:dyDescent="0.5">
      <c r="O22" s="8"/>
    </row>
    <row r="25" spans="15:18" ht="15" customHeight="1" x14ac:dyDescent="0.3">
      <c r="P25" s="69" t="s">
        <v>30</v>
      </c>
      <c r="Q25" s="69"/>
      <c r="R25" s="69"/>
    </row>
    <row r="26" spans="15:18" ht="15" customHeight="1" x14ac:dyDescent="0.3">
      <c r="P26" s="69"/>
      <c r="Q26" s="69"/>
      <c r="R26" s="69"/>
    </row>
  </sheetData>
  <mergeCells count="1">
    <mergeCell ref="P25:R26"/>
  </mergeCells>
  <pageMargins left="0.7" right="0.7" top="0.75" bottom="0.75" header="0.3" footer="0.3"/>
  <pageSetup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O12:AO80"/>
  <sheetViews>
    <sheetView zoomScale="60" zoomScaleNormal="60" workbookViewId="0">
      <selection activeCell="D10" sqref="D10"/>
    </sheetView>
  </sheetViews>
  <sheetFormatPr defaultColWidth="9.109375" defaultRowHeight="14.4" x14ac:dyDescent="0.3"/>
  <cols>
    <col min="1" max="14" width="9.109375" style="1"/>
    <col min="15" max="15" width="14.33203125" style="1" customWidth="1"/>
    <col min="16" max="29" width="9.109375" style="1"/>
    <col min="30" max="30" width="5.5546875" style="1" customWidth="1"/>
    <col min="31" max="32" width="9.109375" style="1"/>
    <col min="33" max="33" width="4.5546875" style="1" customWidth="1"/>
    <col min="34" max="40" width="9.109375" style="1"/>
    <col min="41" max="41" width="20.88671875" style="1" bestFit="1" customWidth="1"/>
    <col min="42" max="16384" width="9.109375" style="1"/>
  </cols>
  <sheetData>
    <row r="12" spans="15:41" ht="25.8" x14ac:dyDescent="0.5">
      <c r="O12" s="8"/>
    </row>
    <row r="13" spans="15:41" ht="25.8" x14ac:dyDescent="0.5">
      <c r="O13" s="8"/>
    </row>
    <row r="14" spans="15:41" ht="28.2" customHeight="1" x14ac:dyDescent="0.4">
      <c r="AB14" s="70">
        <f>(1.57+1.59+1.48+1.6+1.59+1.62+1.55+1.52)/8</f>
        <v>1.5649999999999999</v>
      </c>
      <c r="AC14" s="71"/>
      <c r="AD14" s="72"/>
      <c r="AK14" s="70">
        <f>AVERAGE(AO14:AO21)</f>
        <v>1.5649999999999999</v>
      </c>
      <c r="AL14" s="71"/>
      <c r="AM14" s="72"/>
      <c r="AO14" s="56">
        <v>1.57</v>
      </c>
    </row>
    <row r="15" spans="15:41" ht="21" customHeight="1" x14ac:dyDescent="0.4">
      <c r="AB15" s="73"/>
      <c r="AC15" s="74"/>
      <c r="AD15" s="75"/>
      <c r="AK15" s="73"/>
      <c r="AL15" s="74"/>
      <c r="AM15" s="75"/>
      <c r="AO15" s="56">
        <v>1.59</v>
      </c>
    </row>
    <row r="16" spans="15:41" ht="29.4" customHeight="1" x14ac:dyDescent="0.4">
      <c r="AB16" s="76"/>
      <c r="AC16" s="77"/>
      <c r="AD16" s="78"/>
      <c r="AK16" s="76"/>
      <c r="AL16" s="77"/>
      <c r="AM16" s="78"/>
      <c r="AO16" s="56">
        <v>1.48</v>
      </c>
    </row>
    <row r="17" spans="28:41" ht="27" x14ac:dyDescent="0.4">
      <c r="AO17" s="56">
        <v>1.6</v>
      </c>
    </row>
    <row r="18" spans="28:41" ht="27" x14ac:dyDescent="0.4">
      <c r="AO18" s="56">
        <v>1.59</v>
      </c>
    </row>
    <row r="19" spans="28:41" ht="27" x14ac:dyDescent="0.4">
      <c r="AO19" s="56">
        <v>1.62</v>
      </c>
    </row>
    <row r="20" spans="28:41" ht="27" x14ac:dyDescent="0.4">
      <c r="AO20" s="56">
        <v>1.55</v>
      </c>
    </row>
    <row r="21" spans="28:41" ht="27" x14ac:dyDescent="0.4">
      <c r="AO21" s="56">
        <v>1.52</v>
      </c>
    </row>
    <row r="22" spans="28:41" x14ac:dyDescent="0.3">
      <c r="AO22" s="55"/>
    </row>
    <row r="23" spans="28:41" x14ac:dyDescent="0.3">
      <c r="AB23" s="79">
        <v>1.5</v>
      </c>
      <c r="AC23" s="80"/>
    </row>
    <row r="24" spans="28:41" x14ac:dyDescent="0.3">
      <c r="AB24" s="81"/>
      <c r="AC24" s="82"/>
    </row>
    <row r="25" spans="28:41" x14ac:dyDescent="0.3">
      <c r="AB25" s="83"/>
      <c r="AC25" s="84"/>
    </row>
    <row r="28" spans="28:41" ht="15" customHeight="1" x14ac:dyDescent="0.3">
      <c r="AB28" s="70">
        <f>(0.05/SQRT(8))</f>
        <v>1.7677669529663688E-2</v>
      </c>
      <c r="AC28" s="71"/>
      <c r="AD28" s="71"/>
      <c r="AE28" s="72"/>
    </row>
    <row r="29" spans="28:41" ht="15" customHeight="1" x14ac:dyDescent="0.3">
      <c r="AB29" s="73"/>
      <c r="AC29" s="74"/>
      <c r="AD29" s="74"/>
      <c r="AE29" s="75"/>
    </row>
    <row r="30" spans="28:41" ht="15" customHeight="1" x14ac:dyDescent="0.3">
      <c r="AB30" s="73"/>
      <c r="AC30" s="74"/>
      <c r="AD30" s="74"/>
      <c r="AE30" s="75"/>
    </row>
    <row r="31" spans="28:41" x14ac:dyDescent="0.3">
      <c r="AB31" s="76"/>
      <c r="AC31" s="77"/>
      <c r="AD31" s="77"/>
      <c r="AE31" s="78"/>
    </row>
    <row r="46" spans="28:36" x14ac:dyDescent="0.3">
      <c r="AB46" s="85"/>
      <c r="AC46" s="85"/>
      <c r="AI46" s="86"/>
      <c r="AJ46" s="86"/>
    </row>
    <row r="47" spans="28:36" x14ac:dyDescent="0.3">
      <c r="AB47" s="85"/>
      <c r="AC47" s="85"/>
      <c r="AI47" s="86"/>
      <c r="AJ47" s="86"/>
    </row>
    <row r="48" spans="28:36" x14ac:dyDescent="0.3">
      <c r="AB48" s="85"/>
      <c r="AC48" s="85"/>
      <c r="AI48" s="86"/>
      <c r="AJ48" s="86"/>
    </row>
    <row r="50" spans="28:36" ht="15" customHeight="1" x14ac:dyDescent="0.3">
      <c r="AB50" s="70">
        <f>(1.565-1.5)/(0.05/(SQRT(8)))</f>
        <v>3.6769552621700443</v>
      </c>
      <c r="AC50" s="71"/>
      <c r="AD50" s="72"/>
      <c r="AI50" s="86"/>
      <c r="AJ50" s="86"/>
    </row>
    <row r="51" spans="28:36" ht="15" customHeight="1" x14ac:dyDescent="0.3">
      <c r="AB51" s="73"/>
      <c r="AC51" s="74"/>
      <c r="AD51" s="75"/>
      <c r="AI51" s="86"/>
      <c r="AJ51" s="86"/>
    </row>
    <row r="52" spans="28:36" ht="15" customHeight="1" x14ac:dyDescent="0.3">
      <c r="AB52" s="76"/>
      <c r="AC52" s="77"/>
      <c r="AD52" s="78"/>
      <c r="AI52" s="86"/>
      <c r="AJ52" s="86"/>
    </row>
    <row r="55" spans="28:36" ht="15" customHeight="1" x14ac:dyDescent="0.3">
      <c r="AI55" s="87"/>
      <c r="AJ55" s="87"/>
    </row>
    <row r="56" spans="28:36" ht="15" customHeight="1" x14ac:dyDescent="0.3">
      <c r="AI56" s="87"/>
      <c r="AJ56" s="87"/>
    </row>
    <row r="57" spans="28:36" ht="15" customHeight="1" x14ac:dyDescent="0.3">
      <c r="AI57" s="87"/>
      <c r="AJ57" s="87"/>
    </row>
    <row r="58" spans="28:36" x14ac:dyDescent="0.3">
      <c r="AB58" s="70">
        <f>NORMSDIST(3.677)</f>
        <v>0.99988200347973799</v>
      </c>
      <c r="AC58" s="71"/>
      <c r="AD58" s="72"/>
    </row>
    <row r="59" spans="28:36" x14ac:dyDescent="0.3">
      <c r="AB59" s="73"/>
      <c r="AC59" s="74"/>
      <c r="AD59" s="75"/>
    </row>
    <row r="60" spans="28:36" x14ac:dyDescent="0.3">
      <c r="AB60" s="76"/>
      <c r="AC60" s="77"/>
      <c r="AD60" s="78"/>
    </row>
    <row r="61" spans="28:36" ht="15" customHeight="1" x14ac:dyDescent="0.3"/>
    <row r="62" spans="28:36" ht="15" customHeight="1" x14ac:dyDescent="0.3"/>
    <row r="63" spans="28:36" ht="15" customHeight="1" x14ac:dyDescent="0.3"/>
    <row r="64" spans="28:36" ht="15" customHeight="1" x14ac:dyDescent="0.3"/>
    <row r="65" spans="39:41" ht="15" customHeight="1" x14ac:dyDescent="0.3"/>
    <row r="66" spans="39:41" ht="15" customHeight="1" x14ac:dyDescent="0.3"/>
    <row r="78" spans="39:41" x14ac:dyDescent="0.3">
      <c r="AM78" s="70">
        <f>1-NORMSDIST(3.677)</f>
        <v>1.1799652026200924E-4</v>
      </c>
      <c r="AN78" s="71"/>
      <c r="AO78" s="72"/>
    </row>
    <row r="79" spans="39:41" x14ac:dyDescent="0.3">
      <c r="AM79" s="73"/>
      <c r="AN79" s="74"/>
      <c r="AO79" s="75"/>
    </row>
    <row r="80" spans="39:41" x14ac:dyDescent="0.3">
      <c r="AM80" s="76"/>
      <c r="AN80" s="77"/>
      <c r="AO80" s="78"/>
    </row>
  </sheetData>
  <mergeCells count="11">
    <mergeCell ref="AB14:AD16"/>
    <mergeCell ref="AB28:AE31"/>
    <mergeCell ref="AB50:AD52"/>
    <mergeCell ref="AB58:AD60"/>
    <mergeCell ref="AM78:AO80"/>
    <mergeCell ref="AB23:AC25"/>
    <mergeCell ref="AB46:AC48"/>
    <mergeCell ref="AI46:AJ48"/>
    <mergeCell ref="AI50:AJ52"/>
    <mergeCell ref="AI55:AJ57"/>
    <mergeCell ref="AK14:AM16"/>
  </mergeCells>
  <pageMargins left="0.7" right="0.7" top="0.75" bottom="0.75" header="0.3" footer="0.3"/>
  <pageSetup scale="3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O11:Z102"/>
  <sheetViews>
    <sheetView zoomScale="70" zoomScaleNormal="70" workbookViewId="0">
      <selection activeCell="Y98" sqref="Y98:Z100"/>
    </sheetView>
  </sheetViews>
  <sheetFormatPr defaultColWidth="9.109375" defaultRowHeight="14.4" x14ac:dyDescent="0.3"/>
  <cols>
    <col min="1" max="14" width="9.109375" style="1"/>
    <col min="15" max="15" width="14.33203125" style="1" customWidth="1"/>
    <col min="16" max="18" width="9.109375" style="1"/>
    <col min="19" max="19" width="5.5546875" style="1" customWidth="1"/>
    <col min="20" max="21" width="9.109375" style="1"/>
    <col min="22" max="22" width="6" style="1" customWidth="1"/>
    <col min="23" max="23" width="4.5546875" style="1" customWidth="1"/>
    <col min="24" max="16384" width="9.109375" style="1"/>
  </cols>
  <sheetData>
    <row r="11" spans="15:15" ht="25.8" x14ac:dyDescent="0.5">
      <c r="O11" s="8"/>
    </row>
    <row r="12" spans="15:15" ht="25.8" x14ac:dyDescent="0.5">
      <c r="O12" s="8"/>
    </row>
    <row r="54" spans="17:22" ht="15" customHeight="1" x14ac:dyDescent="0.3"/>
    <row r="55" spans="17:22" ht="15" customHeight="1" x14ac:dyDescent="0.3"/>
    <row r="56" spans="17:22" ht="15" customHeight="1" x14ac:dyDescent="0.3"/>
    <row r="57" spans="17:22" ht="15" customHeight="1" x14ac:dyDescent="0.3"/>
    <row r="62" spans="17:22" x14ac:dyDescent="0.3">
      <c r="Q62" s="89">
        <f>12.5</f>
        <v>12.5</v>
      </c>
      <c r="R62" s="90"/>
      <c r="U62" s="89">
        <f>5.5/SQRT(100)</f>
        <v>0.55000000000000004</v>
      </c>
      <c r="V62" s="90"/>
    </row>
    <row r="63" spans="17:22" x14ac:dyDescent="0.3">
      <c r="Q63" s="91"/>
      <c r="R63" s="92"/>
      <c r="U63" s="91"/>
      <c r="V63" s="92"/>
    </row>
    <row r="64" spans="17:22" x14ac:dyDescent="0.3">
      <c r="Q64" s="93"/>
      <c r="R64" s="94"/>
      <c r="U64" s="93"/>
      <c r="V64" s="94"/>
    </row>
    <row r="80" spans="16:18" x14ac:dyDescent="0.3">
      <c r="P80" s="88" t="s">
        <v>42</v>
      </c>
      <c r="Q80" s="79">
        <f>(12.25-12.5)/(5.5/(SQRT(100)))</f>
        <v>-0.45454545454545453</v>
      </c>
      <c r="R80" s="80"/>
    </row>
    <row r="81" spans="16:18" x14ac:dyDescent="0.3">
      <c r="P81" s="88"/>
      <c r="Q81" s="81"/>
      <c r="R81" s="82"/>
    </row>
    <row r="82" spans="16:18" x14ac:dyDescent="0.3">
      <c r="P82" s="88"/>
      <c r="Q82" s="83"/>
      <c r="R82" s="84"/>
    </row>
    <row r="84" spans="16:18" x14ac:dyDescent="0.3">
      <c r="P84" s="88" t="s">
        <v>42</v>
      </c>
      <c r="Q84" s="79">
        <f>(13-12.5)/(5.5/(SQRT(100)))</f>
        <v>0.90909090909090906</v>
      </c>
      <c r="R84" s="80"/>
    </row>
    <row r="85" spans="16:18" x14ac:dyDescent="0.3">
      <c r="P85" s="88"/>
      <c r="Q85" s="81"/>
      <c r="R85" s="82"/>
    </row>
    <row r="86" spans="16:18" x14ac:dyDescent="0.3">
      <c r="P86" s="88"/>
      <c r="Q86" s="83"/>
      <c r="R86" s="84"/>
    </row>
    <row r="96" spans="16:18" x14ac:dyDescent="0.3">
      <c r="P96" s="88" t="s">
        <v>43</v>
      </c>
      <c r="Q96" s="101">
        <f>_xlfn.NORM.S.DIST(0.91,1)</f>
        <v>0.81858874510820279</v>
      </c>
      <c r="R96" s="102"/>
    </row>
    <row r="97" spans="16:26" x14ac:dyDescent="0.3">
      <c r="P97" s="88"/>
      <c r="Q97" s="103"/>
      <c r="R97" s="104"/>
    </row>
    <row r="98" spans="16:26" x14ac:dyDescent="0.3">
      <c r="P98" s="88"/>
      <c r="Q98" s="105"/>
      <c r="R98" s="106"/>
      <c r="Y98" s="95">
        <f>Q96-Q100</f>
        <v>0.49223352482028282</v>
      </c>
      <c r="Z98" s="96"/>
    </row>
    <row r="99" spans="16:26" x14ac:dyDescent="0.3">
      <c r="Y99" s="97"/>
      <c r="Z99" s="98"/>
    </row>
    <row r="100" spans="16:26" x14ac:dyDescent="0.3">
      <c r="P100" s="88" t="s">
        <v>43</v>
      </c>
      <c r="Q100" s="101">
        <f>_xlfn.NORM.S.DIST(-0.45,1)</f>
        <v>0.32635522028791997</v>
      </c>
      <c r="R100" s="102"/>
      <c r="Y100" s="99"/>
      <c r="Z100" s="100"/>
    </row>
    <row r="101" spans="16:26" x14ac:dyDescent="0.3">
      <c r="P101" s="88"/>
      <c r="Q101" s="103"/>
      <c r="R101" s="104"/>
    </row>
    <row r="102" spans="16:26" x14ac:dyDescent="0.3">
      <c r="P102" s="88"/>
      <c r="Q102" s="105"/>
      <c r="R102" s="106"/>
    </row>
  </sheetData>
  <mergeCells count="11">
    <mergeCell ref="Y98:Z100"/>
    <mergeCell ref="U62:V64"/>
    <mergeCell ref="Q80:R82"/>
    <mergeCell ref="Q84:R86"/>
    <mergeCell ref="Q100:R102"/>
    <mergeCell ref="Q96:R98"/>
    <mergeCell ref="P80:P82"/>
    <mergeCell ref="P84:P86"/>
    <mergeCell ref="P96:P98"/>
    <mergeCell ref="P100:P102"/>
    <mergeCell ref="Q62:R64"/>
  </mergeCells>
  <pageMargins left="0.7" right="0.7" top="0.75" bottom="0.75" header="0.3" footer="0.3"/>
  <pageSetup scale="3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6:R27"/>
  <sheetViews>
    <sheetView zoomScale="70" zoomScaleNormal="70" workbookViewId="0">
      <selection activeCell="O30" sqref="O30"/>
    </sheetView>
  </sheetViews>
  <sheetFormatPr defaultColWidth="9.109375" defaultRowHeight="14.4" x14ac:dyDescent="0.3"/>
  <cols>
    <col min="1" max="1" width="9.109375" style="1"/>
    <col min="2" max="2" width="17.5546875" style="1" customWidth="1"/>
    <col min="3" max="3" width="17.109375" style="1" customWidth="1"/>
    <col min="4" max="4" width="16.88671875" style="1" customWidth="1"/>
    <col min="5" max="6" width="15.88671875" style="1" customWidth="1"/>
    <col min="7" max="13" width="9.109375" style="1"/>
    <col min="14" max="14" width="13.44140625" style="1" customWidth="1"/>
    <col min="15" max="15" width="16.33203125" style="1" customWidth="1"/>
    <col min="16" max="16" width="17.109375" style="1" customWidth="1"/>
    <col min="17" max="17" width="17.33203125" style="1" customWidth="1"/>
    <col min="18" max="18" width="16.6640625" style="1" customWidth="1"/>
    <col min="19" max="16384" width="9.109375" style="1"/>
  </cols>
  <sheetData>
    <row r="16" ht="15" thickBot="1" x14ac:dyDescent="0.35"/>
    <row r="17" spans="2:18" ht="68.400000000000006" customHeight="1" thickBot="1" x14ac:dyDescent="0.35">
      <c r="B17" s="19" t="s">
        <v>15</v>
      </c>
      <c r="C17" s="20" t="s">
        <v>0</v>
      </c>
      <c r="N17" s="19" t="s">
        <v>15</v>
      </c>
      <c r="O17" s="20" t="s">
        <v>0</v>
      </c>
      <c r="P17" s="20" t="s">
        <v>1</v>
      </c>
      <c r="Q17" s="20" t="s">
        <v>2</v>
      </c>
      <c r="R17" s="20" t="s">
        <v>9</v>
      </c>
    </row>
    <row r="18" spans="2:18" ht="21.6" thickBot="1" x14ac:dyDescent="0.35">
      <c r="B18" s="2">
        <v>1</v>
      </c>
      <c r="C18" s="3">
        <v>6</v>
      </c>
      <c r="N18" s="2">
        <v>1</v>
      </c>
      <c r="O18" s="3">
        <v>6</v>
      </c>
      <c r="P18" s="18">
        <f>O18/O26</f>
        <v>0.375</v>
      </c>
      <c r="Q18" s="17">
        <f>O18</f>
        <v>6</v>
      </c>
      <c r="R18" s="18">
        <f>P18</f>
        <v>0.375</v>
      </c>
    </row>
    <row r="19" spans="2:18" ht="21.6" thickBot="1" x14ac:dyDescent="0.35">
      <c r="B19" s="2">
        <v>2</v>
      </c>
      <c r="C19" s="3">
        <v>18</v>
      </c>
      <c r="N19" s="2">
        <v>2</v>
      </c>
      <c r="O19" s="3">
        <v>18</v>
      </c>
      <c r="P19" s="18">
        <f>O19/$O$26</f>
        <v>1.125</v>
      </c>
      <c r="Q19" s="17">
        <f>Q18+O19</f>
        <v>24</v>
      </c>
      <c r="R19" s="18">
        <f>R18+P19</f>
        <v>1.5</v>
      </c>
    </row>
    <row r="20" spans="2:18" ht="21.6" thickBot="1" x14ac:dyDescent="0.35">
      <c r="B20" s="2">
        <v>3</v>
      </c>
      <c r="C20" s="3">
        <v>34</v>
      </c>
      <c r="N20" s="2">
        <v>3</v>
      </c>
      <c r="O20" s="3">
        <v>34</v>
      </c>
      <c r="P20" s="18">
        <f t="shared" ref="P20:P25" si="0">O20/$O$26</f>
        <v>2.125</v>
      </c>
      <c r="Q20" s="17">
        <f t="shared" ref="Q20:Q25" si="1">Q19+O20</f>
        <v>58</v>
      </c>
      <c r="R20" s="18">
        <f t="shared" ref="R20:R25" si="2">R19+P20</f>
        <v>3.625</v>
      </c>
    </row>
    <row r="21" spans="2:18" ht="21.6" thickBot="1" x14ac:dyDescent="0.35">
      <c r="B21" s="2">
        <v>4</v>
      </c>
      <c r="C21" s="3">
        <v>48</v>
      </c>
      <c r="N21" s="2">
        <v>4</v>
      </c>
      <c r="O21" s="3">
        <v>48</v>
      </c>
      <c r="P21" s="18">
        <f t="shared" si="0"/>
        <v>3</v>
      </c>
      <c r="Q21" s="17">
        <f t="shared" si="1"/>
        <v>106</v>
      </c>
      <c r="R21" s="18">
        <f t="shared" si="2"/>
        <v>6.625</v>
      </c>
    </row>
    <row r="22" spans="2:18" ht="21.6" thickBot="1" x14ac:dyDescent="0.35">
      <c r="B22" s="2">
        <v>5</v>
      </c>
      <c r="C22" s="3">
        <v>38</v>
      </c>
      <c r="N22" s="2">
        <v>5</v>
      </c>
      <c r="O22" s="3">
        <v>38</v>
      </c>
      <c r="P22" s="18">
        <f t="shared" si="0"/>
        <v>2.375</v>
      </c>
      <c r="Q22" s="17">
        <f t="shared" si="1"/>
        <v>144</v>
      </c>
      <c r="R22" s="18">
        <f t="shared" si="2"/>
        <v>9</v>
      </c>
    </row>
    <row r="23" spans="2:18" ht="21.6" thickBot="1" x14ac:dyDescent="0.35">
      <c r="B23" s="2">
        <v>6</v>
      </c>
      <c r="C23" s="3">
        <v>34</v>
      </c>
      <c r="N23" s="2">
        <v>6</v>
      </c>
      <c r="O23" s="3">
        <v>34</v>
      </c>
      <c r="P23" s="18">
        <f t="shared" si="0"/>
        <v>2.125</v>
      </c>
      <c r="Q23" s="17">
        <f t="shared" si="1"/>
        <v>178</v>
      </c>
      <c r="R23" s="18">
        <f t="shared" si="2"/>
        <v>11.125</v>
      </c>
    </row>
    <row r="24" spans="2:18" ht="21.6" thickBot="1" x14ac:dyDescent="0.35">
      <c r="B24" s="2">
        <v>7</v>
      </c>
      <c r="C24" s="3">
        <v>16</v>
      </c>
      <c r="N24" s="2">
        <v>7</v>
      </c>
      <c r="O24" s="3">
        <v>16</v>
      </c>
      <c r="P24" s="18">
        <f t="shared" si="0"/>
        <v>1</v>
      </c>
      <c r="Q24" s="17">
        <f t="shared" si="1"/>
        <v>194</v>
      </c>
      <c r="R24" s="18">
        <f t="shared" si="2"/>
        <v>12.125</v>
      </c>
    </row>
    <row r="25" spans="2:18" ht="21.6" thickBot="1" x14ac:dyDescent="0.35">
      <c r="B25" s="2">
        <v>8</v>
      </c>
      <c r="C25" s="3">
        <v>6</v>
      </c>
      <c r="N25" s="2">
        <v>8</v>
      </c>
      <c r="O25" s="3">
        <v>6</v>
      </c>
      <c r="P25" s="18">
        <f t="shared" si="0"/>
        <v>0.375</v>
      </c>
      <c r="Q25" s="17">
        <f t="shared" si="1"/>
        <v>200</v>
      </c>
      <c r="R25" s="18">
        <f t="shared" si="2"/>
        <v>12.5</v>
      </c>
    </row>
    <row r="26" spans="2:18" ht="24.75" customHeight="1" thickBot="1" x14ac:dyDescent="0.35">
      <c r="B26" s="2">
        <v>9</v>
      </c>
      <c r="C26" s="3">
        <v>16</v>
      </c>
      <c r="N26" s="2">
        <v>9</v>
      </c>
      <c r="O26" s="3">
        <v>16</v>
      </c>
      <c r="P26" s="18">
        <f t="shared" ref="P26:P27" si="3">O26/$O$26</f>
        <v>1</v>
      </c>
      <c r="Q26" s="17">
        <f t="shared" ref="Q26:Q27" si="4">Q25+O26</f>
        <v>216</v>
      </c>
      <c r="R26" s="18">
        <f t="shared" ref="R26:R27" si="5">R25+P26</f>
        <v>13.5</v>
      </c>
    </row>
    <row r="27" spans="2:18" ht="21.6" thickBot="1" x14ac:dyDescent="0.35">
      <c r="B27" s="2">
        <v>10</v>
      </c>
      <c r="C27" s="3">
        <v>6</v>
      </c>
      <c r="N27" s="2">
        <v>10</v>
      </c>
      <c r="O27" s="3">
        <v>6</v>
      </c>
      <c r="P27" s="18">
        <f t="shared" si="3"/>
        <v>0.375</v>
      </c>
      <c r="Q27" s="17">
        <f t="shared" si="4"/>
        <v>222</v>
      </c>
      <c r="R27" s="18">
        <f t="shared" si="5"/>
        <v>13.875</v>
      </c>
    </row>
  </sheetData>
  <pageMargins left="0.7" right="0.7" top="0.75" bottom="0.75" header="0.3" footer="0.3"/>
  <pageSetup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N16:W46"/>
  <sheetViews>
    <sheetView zoomScale="70" zoomScaleNormal="70" workbookViewId="0"/>
  </sheetViews>
  <sheetFormatPr defaultColWidth="9.109375" defaultRowHeight="14.4" x14ac:dyDescent="0.3"/>
  <cols>
    <col min="1" max="1" width="9.109375" style="1"/>
    <col min="2" max="2" width="17.5546875" style="1" customWidth="1"/>
    <col min="3" max="3" width="17.109375" style="1" customWidth="1"/>
    <col min="4" max="4" width="16.88671875" style="1" customWidth="1"/>
    <col min="5" max="6" width="15.88671875" style="1" customWidth="1"/>
    <col min="7" max="13" width="9.109375" style="1"/>
    <col min="14" max="14" width="11.5546875" style="1" customWidth="1"/>
    <col min="15" max="16384" width="9.109375" style="1"/>
  </cols>
  <sheetData>
    <row r="16" spans="14:14" ht="22.2" x14ac:dyDescent="0.35">
      <c r="N16" s="54">
        <v>479</v>
      </c>
    </row>
    <row r="17" spans="14:17" ht="25.5" customHeight="1" x14ac:dyDescent="0.35">
      <c r="N17" s="54">
        <v>569</v>
      </c>
    </row>
    <row r="18" spans="14:17" ht="22.2" x14ac:dyDescent="0.35">
      <c r="N18" s="54">
        <v>599</v>
      </c>
      <c r="P18" s="107">
        <f>SUM(N16:N25)/10</f>
        <v>669</v>
      </c>
      <c r="Q18" s="108"/>
    </row>
    <row r="19" spans="14:17" ht="22.2" x14ac:dyDescent="0.35">
      <c r="N19" s="54">
        <v>649</v>
      </c>
      <c r="P19" s="109"/>
      <c r="Q19" s="110"/>
    </row>
    <row r="20" spans="14:17" ht="22.2" x14ac:dyDescent="0.35">
      <c r="N20" s="54">
        <v>649</v>
      </c>
    </row>
    <row r="21" spans="14:17" ht="22.2" x14ac:dyDescent="0.35">
      <c r="N21" s="54">
        <v>699</v>
      </c>
    </row>
    <row r="22" spans="14:17" ht="22.2" x14ac:dyDescent="0.35">
      <c r="N22" s="54">
        <v>699</v>
      </c>
    </row>
    <row r="23" spans="14:17" ht="22.2" x14ac:dyDescent="0.35">
      <c r="N23" s="54">
        <v>749</v>
      </c>
    </row>
    <row r="24" spans="14:17" ht="22.2" x14ac:dyDescent="0.35">
      <c r="N24" s="54">
        <v>799</v>
      </c>
    </row>
    <row r="25" spans="14:17" ht="22.2" x14ac:dyDescent="0.35">
      <c r="N25" s="54">
        <v>799</v>
      </c>
    </row>
    <row r="26" spans="14:17" ht="24.75" customHeight="1" x14ac:dyDescent="0.3"/>
    <row r="27" spans="14:17" ht="22.5" customHeight="1" x14ac:dyDescent="0.3"/>
    <row r="32" spans="14:17" ht="22.2" x14ac:dyDescent="0.35">
      <c r="N32" s="54">
        <v>569</v>
      </c>
    </row>
    <row r="33" spans="14:23" ht="22.2" x14ac:dyDescent="0.35">
      <c r="N33" s="54">
        <v>649</v>
      </c>
      <c r="P33" s="107">
        <f>SUM(N32:N35)/4</f>
        <v>704</v>
      </c>
      <c r="Q33" s="108"/>
    </row>
    <row r="34" spans="14:23" ht="22.2" x14ac:dyDescent="0.35">
      <c r="N34" s="54">
        <v>799</v>
      </c>
      <c r="P34" s="109"/>
      <c r="Q34" s="110"/>
    </row>
    <row r="35" spans="14:23" ht="22.2" x14ac:dyDescent="0.35">
      <c r="N35" s="54">
        <v>799</v>
      </c>
    </row>
    <row r="45" spans="14:23" ht="15" customHeight="1" x14ac:dyDescent="0.3">
      <c r="P45" s="107">
        <f>P33</f>
        <v>704</v>
      </c>
      <c r="Q45" s="108"/>
      <c r="R45" s="115" t="s">
        <v>40</v>
      </c>
      <c r="S45" s="107">
        <f>P18</f>
        <v>669</v>
      </c>
      <c r="T45" s="108"/>
      <c r="U45" s="116" t="s">
        <v>41</v>
      </c>
      <c r="V45" s="111">
        <f>P45-S45</f>
        <v>35</v>
      </c>
      <c r="W45" s="112"/>
    </row>
    <row r="46" spans="14:23" ht="15" customHeight="1" x14ac:dyDescent="0.3">
      <c r="P46" s="109"/>
      <c r="Q46" s="110"/>
      <c r="R46" s="115"/>
      <c r="S46" s="109"/>
      <c r="T46" s="110"/>
      <c r="U46" s="116"/>
      <c r="V46" s="113"/>
      <c r="W46" s="114"/>
    </row>
  </sheetData>
  <mergeCells count="7">
    <mergeCell ref="P18:Q19"/>
    <mergeCell ref="P33:Q34"/>
    <mergeCell ref="P45:Q46"/>
    <mergeCell ref="S45:T46"/>
    <mergeCell ref="V45:W46"/>
    <mergeCell ref="R45:R46"/>
    <mergeCell ref="U45:U46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RowColHeaders="0" zoomScale="80" zoomScaleNormal="80" workbookViewId="0"/>
  </sheetViews>
  <sheetFormatPr defaultColWidth="9.109375" defaultRowHeight="14.4" x14ac:dyDescent="0.3"/>
  <cols>
    <col min="1" max="16384" width="9.109375" style="1"/>
  </cols>
  <sheetData/>
  <pageMargins left="0.7" right="0.7" top="0.75" bottom="0.75" header="0.3" footer="0.3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N11:O32"/>
  <sheetViews>
    <sheetView zoomScale="70" zoomScaleNormal="70" workbookViewId="0">
      <selection activeCell="P24" sqref="P24"/>
    </sheetView>
  </sheetViews>
  <sheetFormatPr defaultColWidth="9.109375" defaultRowHeight="14.4" x14ac:dyDescent="0.3"/>
  <cols>
    <col min="1" max="22" width="9.109375" style="1"/>
    <col min="23" max="23" width="11.6640625" style="1" bestFit="1" customWidth="1"/>
    <col min="24" max="24" width="10.6640625" style="1" bestFit="1" customWidth="1"/>
    <col min="25" max="25" width="11" style="1" bestFit="1" customWidth="1"/>
    <col min="26" max="16384" width="9.109375" style="1"/>
  </cols>
  <sheetData>
    <row r="11" spans="14:15" ht="14.4" customHeight="1" x14ac:dyDescent="0.3"/>
    <row r="12" spans="14:15" ht="14.4" customHeight="1" x14ac:dyDescent="0.3"/>
    <row r="15" spans="14:15" ht="15" customHeight="1" x14ac:dyDescent="0.3">
      <c r="N15" s="58">
        <f>STANDARDIZE(275,250,25)</f>
        <v>1</v>
      </c>
      <c r="O15" s="59"/>
    </row>
    <row r="16" spans="14:15" ht="15" customHeight="1" x14ac:dyDescent="0.3">
      <c r="N16" s="60"/>
      <c r="O16" s="61"/>
    </row>
    <row r="19" ht="15" customHeight="1" x14ac:dyDescent="0.3"/>
    <row r="20" ht="15" customHeight="1" x14ac:dyDescent="0.3"/>
    <row r="23" ht="15" customHeight="1" x14ac:dyDescent="0.3"/>
    <row r="24" ht="15" customHeight="1" x14ac:dyDescent="0.3"/>
    <row r="27" ht="15" customHeight="1" x14ac:dyDescent="0.3"/>
    <row r="28" ht="15" customHeight="1" x14ac:dyDescent="0.3"/>
    <row r="31" ht="15" customHeight="1" x14ac:dyDescent="0.3"/>
    <row r="32" ht="15" customHeight="1" x14ac:dyDescent="0.3"/>
  </sheetData>
  <mergeCells count="1">
    <mergeCell ref="N15:O16"/>
  </mergeCells>
  <pageMargins left="0.7" right="0.7" top="0.75" bottom="0.75" header="0.3" footer="0.3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E21:Q28"/>
  <sheetViews>
    <sheetView zoomScale="70" zoomScaleNormal="70" workbookViewId="0">
      <selection activeCell="D9" sqref="D9"/>
    </sheetView>
  </sheetViews>
  <sheetFormatPr defaultColWidth="9.109375" defaultRowHeight="14.4" x14ac:dyDescent="0.3"/>
  <cols>
    <col min="1" max="4" width="9.109375" style="1"/>
    <col min="5" max="5" width="21" style="1" customWidth="1"/>
    <col min="6" max="6" width="18.109375" style="1" customWidth="1"/>
    <col min="7" max="7" width="18.5546875" style="1" customWidth="1"/>
    <col min="8" max="8" width="13" style="1" customWidth="1"/>
    <col min="9" max="12" width="9.109375" style="1"/>
    <col min="13" max="13" width="21.33203125" style="1" customWidth="1"/>
    <col min="14" max="14" width="24.44140625" style="1" customWidth="1"/>
    <col min="15" max="15" width="10.33203125" style="1" customWidth="1"/>
    <col min="16" max="16" width="9.109375" style="1"/>
    <col min="17" max="17" width="10.6640625" style="1" bestFit="1" customWidth="1"/>
    <col min="18" max="16384" width="9.109375" style="1"/>
  </cols>
  <sheetData>
    <row r="21" spans="5:17" ht="14.4" customHeight="1" x14ac:dyDescent="0.3"/>
    <row r="22" spans="5:17" ht="14.4" customHeight="1" x14ac:dyDescent="0.3"/>
    <row r="23" spans="5:17" ht="23.4" x14ac:dyDescent="0.3">
      <c r="E23" s="7"/>
      <c r="F23" s="62" t="s">
        <v>8</v>
      </c>
      <c r="G23" s="63"/>
      <c r="M23" s="7"/>
      <c r="N23" s="62" t="s">
        <v>8</v>
      </c>
      <c r="O23" s="63"/>
    </row>
    <row r="24" spans="5:17" ht="23.4" x14ac:dyDescent="0.3">
      <c r="E24" s="9" t="s">
        <v>3</v>
      </c>
      <c r="F24" s="10" t="s">
        <v>7</v>
      </c>
      <c r="G24" s="10" t="s">
        <v>6</v>
      </c>
      <c r="M24" s="9" t="s">
        <v>3</v>
      </c>
      <c r="N24" s="10" t="s">
        <v>7</v>
      </c>
      <c r="O24" s="10" t="s">
        <v>6</v>
      </c>
    </row>
    <row r="25" spans="5:17" ht="23.4" x14ac:dyDescent="0.4">
      <c r="E25" s="5" t="s">
        <v>5</v>
      </c>
      <c r="F25" s="6">
        <v>10</v>
      </c>
      <c r="G25" s="6">
        <v>10</v>
      </c>
      <c r="M25" s="5" t="s">
        <v>5</v>
      </c>
      <c r="N25" s="6">
        <v>10</v>
      </c>
      <c r="O25" s="6">
        <v>10</v>
      </c>
      <c r="Q25" s="28">
        <f>F25*F28+G25*G28</f>
        <v>10</v>
      </c>
    </row>
    <row r="26" spans="5:17" ht="23.4" x14ac:dyDescent="0.4">
      <c r="E26" s="5" t="s">
        <v>11</v>
      </c>
      <c r="F26" s="6">
        <v>12</v>
      </c>
      <c r="G26" s="6">
        <v>7</v>
      </c>
      <c r="M26" s="5" t="s">
        <v>11</v>
      </c>
      <c r="N26" s="6">
        <v>12</v>
      </c>
      <c r="O26" s="6">
        <v>7</v>
      </c>
      <c r="Q26" s="27">
        <f>N26*N28+O26*O28</f>
        <v>10.499999999999998</v>
      </c>
    </row>
    <row r="27" spans="5:17" ht="23.4" x14ac:dyDescent="0.4">
      <c r="E27" s="5" t="s">
        <v>4</v>
      </c>
      <c r="F27" s="6">
        <v>2</v>
      </c>
      <c r="G27" s="6">
        <v>-4</v>
      </c>
      <c r="M27" s="5" t="s">
        <v>4</v>
      </c>
      <c r="N27" s="6">
        <v>2</v>
      </c>
      <c r="O27" s="6">
        <v>-4</v>
      </c>
      <c r="Q27" s="29">
        <f>F27*F28+G27*G28</f>
        <v>0.19999999999999996</v>
      </c>
    </row>
    <row r="28" spans="5:17" ht="23.4" x14ac:dyDescent="0.3">
      <c r="E28" s="11" t="s">
        <v>10</v>
      </c>
      <c r="F28" s="12">
        <v>0.7</v>
      </c>
      <c r="G28" s="12">
        <v>0.3</v>
      </c>
      <c r="M28" s="11" t="s">
        <v>10</v>
      </c>
      <c r="N28" s="12">
        <v>0.7</v>
      </c>
      <c r="O28" s="12">
        <v>0.3</v>
      </c>
    </row>
  </sheetData>
  <mergeCells count="2">
    <mergeCell ref="F23:G23"/>
    <mergeCell ref="N23:O23"/>
  </mergeCells>
  <pageMargins left="0.7" right="0.7" top="0.75" bottom="0.75" header="0.3" footer="0.3"/>
  <pageSetup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E17:Q32"/>
  <sheetViews>
    <sheetView zoomScale="70" zoomScaleNormal="70" workbookViewId="0">
      <selection activeCell="J5" sqref="J5"/>
    </sheetView>
  </sheetViews>
  <sheetFormatPr defaultColWidth="9.109375" defaultRowHeight="14.4" x14ac:dyDescent="0.3"/>
  <cols>
    <col min="1" max="4" width="9.109375" style="1"/>
    <col min="5" max="5" width="21" style="1" customWidth="1"/>
    <col min="6" max="6" width="18.109375" style="1" customWidth="1"/>
    <col min="7" max="7" width="18.5546875" style="1" customWidth="1"/>
    <col min="8" max="8" width="13" style="1" customWidth="1"/>
    <col min="9" max="13" width="9.109375" style="1"/>
    <col min="14" max="14" width="22.5546875" style="1" customWidth="1"/>
    <col min="15" max="15" width="24.109375" style="1" customWidth="1"/>
    <col min="16" max="16" width="15.88671875" style="1" customWidth="1"/>
    <col min="17" max="17" width="10.6640625" style="1" bestFit="1" customWidth="1"/>
    <col min="18" max="16384" width="9.109375" style="1"/>
  </cols>
  <sheetData>
    <row r="17" spans="5:17" ht="23.4" x14ac:dyDescent="0.3">
      <c r="N17" s="7"/>
      <c r="O17" s="62" t="s">
        <v>8</v>
      </c>
      <c r="P17" s="63"/>
    </row>
    <row r="18" spans="5:17" ht="23.4" x14ac:dyDescent="0.3">
      <c r="N18" s="9" t="s">
        <v>3</v>
      </c>
      <c r="O18" s="10" t="s">
        <v>7</v>
      </c>
      <c r="P18" s="10" t="s">
        <v>6</v>
      </c>
    </row>
    <row r="19" spans="5:17" ht="23.4" x14ac:dyDescent="0.35">
      <c r="N19" s="5" t="s">
        <v>12</v>
      </c>
      <c r="O19" s="6">
        <v>10</v>
      </c>
      <c r="P19" s="6">
        <v>5</v>
      </c>
      <c r="Q19" s="24">
        <f>O19*O22+P19*P22</f>
        <v>7.5</v>
      </c>
    </row>
    <row r="20" spans="5:17" ht="23.4" x14ac:dyDescent="0.35">
      <c r="N20" s="5" t="s">
        <v>13</v>
      </c>
      <c r="O20" s="6">
        <v>12</v>
      </c>
      <c r="P20" s="6">
        <v>7</v>
      </c>
      <c r="Q20" s="24">
        <f>O20*O22+P20*P22</f>
        <v>9.5</v>
      </c>
    </row>
    <row r="21" spans="5:17" ht="23.4" x14ac:dyDescent="0.3">
      <c r="N21" s="5" t="s">
        <v>14</v>
      </c>
      <c r="O21" s="6">
        <v>20</v>
      </c>
      <c r="P21" s="6">
        <v>10</v>
      </c>
      <c r="Q21" s="25">
        <f>O21*O22+P21*P22</f>
        <v>15</v>
      </c>
    </row>
    <row r="22" spans="5:17" ht="23.4" x14ac:dyDescent="0.3">
      <c r="O22" s="22">
        <v>0.5</v>
      </c>
      <c r="P22" s="22">
        <v>0.5</v>
      </c>
    </row>
    <row r="25" spans="5:17" ht="23.4" x14ac:dyDescent="0.3">
      <c r="N25" s="7"/>
      <c r="O25" s="62" t="s">
        <v>8</v>
      </c>
      <c r="P25" s="63"/>
    </row>
    <row r="26" spans="5:17" ht="21" customHeight="1" x14ac:dyDescent="0.3">
      <c r="N26" s="9" t="s">
        <v>3</v>
      </c>
      <c r="O26" s="10" t="s">
        <v>7</v>
      </c>
      <c r="P26" s="10" t="s">
        <v>6</v>
      </c>
    </row>
    <row r="27" spans="5:17" ht="21.75" customHeight="1" x14ac:dyDescent="0.3">
      <c r="N27" s="5" t="s">
        <v>12</v>
      </c>
      <c r="O27" s="6">
        <v>10</v>
      </c>
      <c r="P27" s="6">
        <v>5</v>
      </c>
      <c r="Q27" s="23">
        <f>O27*0.7+P27*0.3</f>
        <v>8.5</v>
      </c>
    </row>
    <row r="28" spans="5:17" ht="23.4" x14ac:dyDescent="0.3">
      <c r="E28" s="7"/>
      <c r="F28" s="62" t="s">
        <v>8</v>
      </c>
      <c r="G28" s="63"/>
      <c r="N28" s="5" t="s">
        <v>13</v>
      </c>
      <c r="O28" s="6">
        <v>12</v>
      </c>
      <c r="P28" s="6">
        <v>7</v>
      </c>
      <c r="Q28" s="23">
        <f>O28*0.7+P28*0.3</f>
        <v>10.499999999999998</v>
      </c>
    </row>
    <row r="29" spans="5:17" ht="23.4" x14ac:dyDescent="0.3">
      <c r="E29" s="9" t="s">
        <v>3</v>
      </c>
      <c r="F29" s="10" t="s">
        <v>7</v>
      </c>
      <c r="G29" s="10" t="s">
        <v>6</v>
      </c>
      <c r="N29" s="5" t="s">
        <v>14</v>
      </c>
      <c r="O29" s="6">
        <v>20</v>
      </c>
      <c r="P29" s="6">
        <v>10</v>
      </c>
      <c r="Q29" s="26">
        <f>O29*0.7+P29*0.3</f>
        <v>17</v>
      </c>
    </row>
    <row r="30" spans="5:17" ht="23.4" x14ac:dyDescent="0.3">
      <c r="E30" s="5" t="s">
        <v>12</v>
      </c>
      <c r="F30" s="6">
        <v>10</v>
      </c>
      <c r="G30" s="6">
        <v>5</v>
      </c>
      <c r="O30" s="22">
        <v>0.7</v>
      </c>
      <c r="P30" s="22">
        <v>0.3</v>
      </c>
    </row>
    <row r="31" spans="5:17" ht="23.4" x14ac:dyDescent="0.3">
      <c r="E31" s="5" t="s">
        <v>13</v>
      </c>
      <c r="F31" s="6">
        <v>12</v>
      </c>
      <c r="G31" s="6">
        <v>7</v>
      </c>
    </row>
    <row r="32" spans="5:17" ht="23.4" x14ac:dyDescent="0.3">
      <c r="E32" s="5" t="s">
        <v>14</v>
      </c>
      <c r="F32" s="6">
        <v>20</v>
      </c>
      <c r="G32" s="6">
        <v>10</v>
      </c>
    </row>
  </sheetData>
  <mergeCells count="3">
    <mergeCell ref="F28:G28"/>
    <mergeCell ref="O17:P17"/>
    <mergeCell ref="O25:P25"/>
  </mergeCells>
  <pageMargins left="0.7" right="0.7" top="0.75" bottom="0.75" header="0.3" footer="0.3"/>
  <pageSetup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D17:T29"/>
  <sheetViews>
    <sheetView zoomScale="70" zoomScaleNormal="70" workbookViewId="0">
      <selection activeCell="G29" sqref="G29"/>
    </sheetView>
  </sheetViews>
  <sheetFormatPr defaultColWidth="9.109375" defaultRowHeight="14.4" x14ac:dyDescent="0.3"/>
  <cols>
    <col min="1" max="3" width="9.109375" style="1"/>
    <col min="4" max="4" width="21.44140625" style="1" customWidth="1"/>
    <col min="5" max="5" width="19.88671875" style="1" customWidth="1"/>
    <col min="6" max="6" width="19.6640625" style="1" customWidth="1"/>
    <col min="7" max="7" width="22.44140625" style="1" customWidth="1"/>
    <col min="8" max="8" width="9.109375" style="1"/>
    <col min="9" max="9" width="9" style="1" customWidth="1"/>
    <col min="10" max="10" width="8.6640625" style="1" customWidth="1"/>
    <col min="11" max="11" width="9.44140625" style="1" customWidth="1"/>
    <col min="12" max="12" width="10.44140625" style="1" customWidth="1"/>
    <col min="13" max="13" width="8.6640625" style="1" customWidth="1"/>
    <col min="14" max="16384" width="9.109375" style="1"/>
  </cols>
  <sheetData>
    <row r="17" spans="4:20" ht="15" customHeight="1" x14ac:dyDescent="0.3">
      <c r="R17" s="50"/>
      <c r="S17" s="51"/>
      <c r="T17" s="51"/>
    </row>
    <row r="18" spans="4:20" ht="15" customHeight="1" x14ac:dyDescent="0.3">
      <c r="R18" s="51"/>
      <c r="S18" s="52"/>
      <c r="T18" s="52"/>
    </row>
    <row r="24" spans="4:20" ht="25.8" x14ac:dyDescent="0.3">
      <c r="D24" s="53"/>
      <c r="E24" s="53"/>
    </row>
    <row r="25" spans="4:20" ht="25.8" x14ac:dyDescent="0.3">
      <c r="D25" s="53"/>
      <c r="E25" s="53"/>
    </row>
    <row r="26" spans="4:20" ht="25.8" x14ac:dyDescent="0.3">
      <c r="D26" s="53"/>
      <c r="E26" s="53"/>
    </row>
    <row r="27" spans="4:20" ht="25.8" x14ac:dyDescent="0.3">
      <c r="D27" s="53"/>
      <c r="E27" s="53"/>
    </row>
    <row r="28" spans="4:20" ht="25.8" x14ac:dyDescent="0.3">
      <c r="D28" s="53"/>
      <c r="E28" s="53"/>
    </row>
    <row r="29" spans="4:20" ht="25.8" x14ac:dyDescent="0.3">
      <c r="D29" s="53"/>
      <c r="E29" s="53"/>
    </row>
  </sheetData>
  <pageMargins left="0.7" right="0.7" top="0.75" bottom="0.75" header="0.3" footer="0.3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8:Y51"/>
  <sheetViews>
    <sheetView zoomScale="70" zoomScaleNormal="70" workbookViewId="0">
      <selection activeCell="J30" sqref="J30"/>
    </sheetView>
  </sheetViews>
  <sheetFormatPr defaultColWidth="9.109375" defaultRowHeight="14.4" x14ac:dyDescent="0.3"/>
  <cols>
    <col min="1" max="6" width="9.109375" style="1"/>
    <col min="7" max="7" width="10.109375" style="1" bestFit="1" customWidth="1"/>
    <col min="8" max="11" width="9.109375" style="1"/>
    <col min="12" max="12" width="13.6640625" style="1" customWidth="1"/>
    <col min="13" max="13" width="6.44140625" style="1" customWidth="1"/>
    <col min="14" max="14" width="6.6640625" style="1" customWidth="1"/>
    <col min="15" max="15" width="5.6640625" style="1" customWidth="1"/>
    <col min="16" max="16" width="7.44140625" style="1" customWidth="1"/>
    <col min="17" max="17" width="6.6640625" style="1" customWidth="1"/>
    <col min="18" max="18" width="7" style="1" customWidth="1"/>
    <col min="19" max="19" width="7.6640625" style="1" customWidth="1"/>
    <col min="20" max="20" width="7" style="1" customWidth="1"/>
    <col min="21" max="21" width="5.6640625" style="1" customWidth="1"/>
    <col min="22" max="22" width="6.109375" style="1" customWidth="1"/>
    <col min="23" max="23" width="6.44140625" style="1" customWidth="1"/>
    <col min="24" max="24" width="6.109375" style="1" customWidth="1"/>
    <col min="25" max="16384" width="9.109375" style="1"/>
  </cols>
  <sheetData>
    <row r="18" spans="2:25" x14ac:dyDescent="0.3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3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3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3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3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3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3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3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3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3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3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3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3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3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3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3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4" x14ac:dyDescent="0.3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3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3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3">
      <c r="C38" s="41"/>
      <c r="D38" s="41"/>
      <c r="E38" s="41"/>
      <c r="F38" s="41"/>
      <c r="G38" s="41"/>
      <c r="H38" s="41"/>
      <c r="I38" s="41"/>
      <c r="J38" s="41"/>
      <c r="K38" s="64"/>
      <c r="L38" s="41"/>
      <c r="M38" s="41"/>
    </row>
    <row r="39" spans="2:19" x14ac:dyDescent="0.3">
      <c r="C39" s="41"/>
      <c r="D39" s="41"/>
      <c r="E39" s="41"/>
      <c r="F39" s="41"/>
      <c r="G39" s="41"/>
      <c r="H39" s="41"/>
      <c r="I39" s="41"/>
      <c r="J39" s="41"/>
      <c r="K39" s="64"/>
      <c r="L39" s="41"/>
      <c r="M39" s="41"/>
    </row>
    <row r="40" spans="2:19" x14ac:dyDescent="0.3">
      <c r="C40" s="41"/>
      <c r="D40" s="41"/>
      <c r="E40" s="65"/>
      <c r="F40" s="65"/>
      <c r="G40" s="65"/>
      <c r="H40" s="65"/>
      <c r="I40" s="41"/>
      <c r="J40" s="41"/>
      <c r="K40" s="41"/>
      <c r="L40" s="41"/>
      <c r="M40" s="41"/>
    </row>
    <row r="41" spans="2:19" x14ac:dyDescent="0.3">
      <c r="C41" s="41"/>
      <c r="D41" s="41"/>
      <c r="E41" s="65"/>
      <c r="F41" s="65"/>
      <c r="G41" s="65"/>
      <c r="H41" s="65"/>
      <c r="I41" s="41"/>
      <c r="J41" s="41"/>
      <c r="K41" s="41"/>
      <c r="L41" s="41"/>
      <c r="M41" s="41"/>
    </row>
    <row r="42" spans="2:19" ht="15" customHeight="1" x14ac:dyDescent="0.3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3">
      <c r="M43" s="46"/>
      <c r="N43" s="47">
        <v>45</v>
      </c>
      <c r="O43" s="47"/>
      <c r="P43" s="47">
        <v>37</v>
      </c>
      <c r="Q43" s="46"/>
      <c r="R43" s="46"/>
    </row>
    <row r="44" spans="2:19" x14ac:dyDescent="0.3">
      <c r="M44" s="46"/>
      <c r="N44" s="47">
        <v>25</v>
      </c>
      <c r="O44" s="47"/>
      <c r="P44" s="47">
        <v>43</v>
      </c>
      <c r="Q44" s="46"/>
      <c r="R44" s="46"/>
    </row>
    <row r="45" spans="2:19" x14ac:dyDescent="0.3">
      <c r="M45" s="46"/>
      <c r="N45" s="47">
        <v>100</v>
      </c>
      <c r="O45" s="47"/>
      <c r="P45" s="47">
        <v>61</v>
      </c>
      <c r="Q45" s="46"/>
      <c r="R45" s="46"/>
    </row>
    <row r="46" spans="2:19" x14ac:dyDescent="0.3">
      <c r="M46" s="46"/>
      <c r="N46" s="47">
        <v>100</v>
      </c>
      <c r="O46" s="47"/>
      <c r="P46" s="47">
        <v>30</v>
      </c>
      <c r="Q46" s="46"/>
      <c r="R46" s="46"/>
    </row>
    <row r="47" spans="2:19" x14ac:dyDescent="0.3">
      <c r="M47" s="46"/>
      <c r="N47" s="48"/>
      <c r="O47" s="48"/>
      <c r="P47" s="46"/>
      <c r="Q47" s="46"/>
      <c r="R47" s="46"/>
    </row>
    <row r="48" spans="2:19" x14ac:dyDescent="0.3">
      <c r="M48" s="46"/>
      <c r="N48" s="48"/>
      <c r="O48" s="48"/>
      <c r="P48" s="46"/>
      <c r="Q48" s="46"/>
      <c r="R48" s="46"/>
    </row>
    <row r="51" spans="20:20" x14ac:dyDescent="0.3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8:Y51"/>
  <sheetViews>
    <sheetView zoomScale="70" zoomScaleNormal="70" workbookViewId="0">
      <selection activeCell="AA34" sqref="AA34"/>
    </sheetView>
  </sheetViews>
  <sheetFormatPr defaultColWidth="9.109375" defaultRowHeight="14.4" x14ac:dyDescent="0.3"/>
  <cols>
    <col min="1" max="6" width="9.109375" style="1"/>
    <col min="7" max="7" width="10.109375" style="1" bestFit="1" customWidth="1"/>
    <col min="8" max="11" width="9.109375" style="1"/>
    <col min="12" max="12" width="13.6640625" style="1" customWidth="1"/>
    <col min="13" max="13" width="6.44140625" style="1" customWidth="1"/>
    <col min="14" max="14" width="6.6640625" style="1" customWidth="1"/>
    <col min="15" max="15" width="5.6640625" style="1" customWidth="1"/>
    <col min="16" max="16" width="7.44140625" style="1" customWidth="1"/>
    <col min="17" max="17" width="6.6640625" style="1" customWidth="1"/>
    <col min="18" max="18" width="7" style="1" customWidth="1"/>
    <col min="19" max="19" width="7.6640625" style="1" customWidth="1"/>
    <col min="20" max="20" width="7" style="1" customWidth="1"/>
    <col min="21" max="21" width="5.6640625" style="1" customWidth="1"/>
    <col min="22" max="22" width="6.109375" style="1" customWidth="1"/>
    <col min="23" max="23" width="6.44140625" style="1" customWidth="1"/>
    <col min="24" max="24" width="6.109375" style="1" customWidth="1"/>
    <col min="25" max="16384" width="9.109375" style="1"/>
  </cols>
  <sheetData>
    <row r="18" spans="2:25" x14ac:dyDescent="0.3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3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3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3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3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3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3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3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3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3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3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3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3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3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3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3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4" x14ac:dyDescent="0.3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3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3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3">
      <c r="C38" s="41"/>
      <c r="D38" s="41"/>
      <c r="E38" s="41"/>
      <c r="F38" s="41"/>
      <c r="G38" s="41"/>
      <c r="H38" s="41"/>
      <c r="I38" s="41"/>
      <c r="J38" s="41"/>
      <c r="K38" s="64"/>
      <c r="L38" s="41"/>
      <c r="M38" s="41"/>
    </row>
    <row r="39" spans="2:19" x14ac:dyDescent="0.3">
      <c r="C39" s="41"/>
      <c r="D39" s="41"/>
      <c r="E39" s="41"/>
      <c r="F39" s="41"/>
      <c r="G39" s="41"/>
      <c r="H39" s="41"/>
      <c r="I39" s="41"/>
      <c r="J39" s="41"/>
      <c r="K39" s="64"/>
      <c r="L39" s="41"/>
      <c r="M39" s="41"/>
    </row>
    <row r="40" spans="2:19" x14ac:dyDescent="0.3">
      <c r="C40" s="41"/>
      <c r="D40" s="41"/>
      <c r="E40" s="65"/>
      <c r="F40" s="65"/>
      <c r="G40" s="65"/>
      <c r="H40" s="65"/>
      <c r="I40" s="41"/>
      <c r="J40" s="41"/>
      <c r="K40" s="41"/>
      <c r="L40" s="41"/>
      <c r="M40" s="41"/>
    </row>
    <row r="41" spans="2:19" x14ac:dyDescent="0.3">
      <c r="C41" s="41"/>
      <c r="D41" s="41"/>
      <c r="E41" s="65"/>
      <c r="F41" s="65"/>
      <c r="G41" s="65"/>
      <c r="H41" s="65"/>
      <c r="I41" s="41"/>
      <c r="J41" s="41"/>
      <c r="K41" s="41"/>
      <c r="L41" s="41"/>
      <c r="M41" s="41"/>
    </row>
    <row r="42" spans="2:19" ht="15" customHeight="1" x14ac:dyDescent="0.3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3">
      <c r="M43" s="46"/>
      <c r="N43" s="47">
        <v>45</v>
      </c>
      <c r="O43" s="47"/>
      <c r="P43" s="47">
        <v>37</v>
      </c>
      <c r="Q43" s="46"/>
      <c r="R43" s="46"/>
    </row>
    <row r="44" spans="2:19" x14ac:dyDescent="0.3">
      <c r="M44" s="46"/>
      <c r="N44" s="47">
        <v>25</v>
      </c>
      <c r="O44" s="47"/>
      <c r="P44" s="47">
        <v>43</v>
      </c>
      <c r="Q44" s="46"/>
      <c r="R44" s="46"/>
    </row>
    <row r="45" spans="2:19" x14ac:dyDescent="0.3">
      <c r="M45" s="46"/>
      <c r="N45" s="47">
        <v>100</v>
      </c>
      <c r="O45" s="47"/>
      <c r="P45" s="47">
        <v>61</v>
      </c>
      <c r="Q45" s="46"/>
      <c r="R45" s="46"/>
    </row>
    <row r="46" spans="2:19" x14ac:dyDescent="0.3">
      <c r="M46" s="46"/>
      <c r="N46" s="47">
        <v>100</v>
      </c>
      <c r="O46" s="47"/>
      <c r="P46" s="47">
        <v>30</v>
      </c>
      <c r="Q46" s="46"/>
      <c r="R46" s="46"/>
    </row>
    <row r="47" spans="2:19" x14ac:dyDescent="0.3">
      <c r="M47" s="46"/>
      <c r="N47" s="48"/>
      <c r="O47" s="48"/>
      <c r="P47" s="46"/>
      <c r="Q47" s="46"/>
      <c r="R47" s="46"/>
    </row>
    <row r="48" spans="2:19" x14ac:dyDescent="0.3">
      <c r="M48" s="46"/>
      <c r="N48" s="48"/>
      <c r="O48" s="48"/>
      <c r="P48" s="46"/>
      <c r="Q48" s="46"/>
      <c r="R48" s="46"/>
    </row>
    <row r="51" spans="20:20" x14ac:dyDescent="0.3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2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6:S33"/>
  <sheetViews>
    <sheetView zoomScale="70" zoomScaleNormal="70" workbookViewId="0">
      <selection sqref="A1:XFD1048576"/>
    </sheetView>
  </sheetViews>
  <sheetFormatPr defaultColWidth="9.109375" defaultRowHeight="14.4" x14ac:dyDescent="0.3"/>
  <cols>
    <col min="1" max="17" width="9.109375" style="1"/>
    <col min="18" max="18" width="19.6640625" style="1" customWidth="1"/>
    <col min="19" max="19" width="21" style="1" customWidth="1"/>
    <col min="20" max="16384" width="9.109375" style="1"/>
  </cols>
  <sheetData>
    <row r="16" spans="15:15" ht="24" thickBot="1" x14ac:dyDescent="0.5">
      <c r="O16" s="4">
        <v>1</v>
      </c>
    </row>
    <row r="17" spans="15:19" ht="24" thickBot="1" x14ac:dyDescent="0.5">
      <c r="O17" s="4">
        <v>5</v>
      </c>
      <c r="R17" s="15" t="s">
        <v>16</v>
      </c>
      <c r="S17" s="15"/>
    </row>
    <row r="18" spans="15:19" ht="24" thickBot="1" x14ac:dyDescent="0.5">
      <c r="O18" s="4">
        <v>7</v>
      </c>
      <c r="R18" s="16"/>
      <c r="S18" s="16"/>
    </row>
    <row r="19" spans="15:19" ht="24" thickBot="1" x14ac:dyDescent="0.5">
      <c r="O19" s="4">
        <v>10</v>
      </c>
      <c r="R19" s="16" t="s">
        <v>17</v>
      </c>
      <c r="S19" s="16">
        <v>18.8</v>
      </c>
    </row>
    <row r="20" spans="15:19" ht="24" thickBot="1" x14ac:dyDescent="0.5">
      <c r="O20" s="4">
        <v>10</v>
      </c>
      <c r="R20" s="16" t="s">
        <v>18</v>
      </c>
      <c r="S20" s="16">
        <v>7.9467673371699457</v>
      </c>
    </row>
    <row r="21" spans="15:19" ht="24" thickBot="1" x14ac:dyDescent="0.5">
      <c r="O21" s="4">
        <v>10</v>
      </c>
      <c r="R21" s="16" t="s">
        <v>19</v>
      </c>
      <c r="S21" s="16">
        <v>10</v>
      </c>
    </row>
    <row r="22" spans="15:19" ht="24" thickBot="1" x14ac:dyDescent="0.5">
      <c r="O22" s="4">
        <v>15</v>
      </c>
      <c r="R22" s="16" t="s">
        <v>20</v>
      </c>
      <c r="S22" s="16">
        <v>10</v>
      </c>
    </row>
    <row r="23" spans="15:19" ht="24" thickBot="1" x14ac:dyDescent="0.5">
      <c r="O23" s="4">
        <v>3</v>
      </c>
      <c r="R23" s="16" t="s">
        <v>21</v>
      </c>
      <c r="S23" s="16">
        <v>25.129884820888279</v>
      </c>
    </row>
    <row r="24" spans="15:19" ht="24" thickBot="1" x14ac:dyDescent="0.5">
      <c r="O24" s="4">
        <v>80</v>
      </c>
      <c r="R24" s="16" t="s">
        <v>22</v>
      </c>
      <c r="S24" s="16">
        <v>631.51111111111118</v>
      </c>
    </row>
    <row r="25" spans="15:19" ht="24" thickBot="1" x14ac:dyDescent="0.5">
      <c r="O25" s="4">
        <v>47</v>
      </c>
      <c r="R25" s="16" t="s">
        <v>23</v>
      </c>
      <c r="S25" s="16">
        <v>3.813526141361236</v>
      </c>
    </row>
    <row r="26" spans="15:19" ht="24" thickBot="1" x14ac:dyDescent="0.5">
      <c r="O26" s="4"/>
      <c r="R26" s="16" t="s">
        <v>24</v>
      </c>
      <c r="S26" s="16">
        <v>2.062724815025978</v>
      </c>
    </row>
    <row r="27" spans="15:19" ht="15" thickBot="1" x14ac:dyDescent="0.35">
      <c r="R27" s="16" t="s">
        <v>25</v>
      </c>
      <c r="S27" s="16">
        <v>79</v>
      </c>
    </row>
    <row r="28" spans="15:19" ht="15" thickBot="1" x14ac:dyDescent="0.35">
      <c r="R28" s="16" t="s">
        <v>26</v>
      </c>
      <c r="S28" s="16">
        <v>1</v>
      </c>
    </row>
    <row r="29" spans="15:19" ht="15" thickBot="1" x14ac:dyDescent="0.35">
      <c r="R29" s="16" t="s">
        <v>27</v>
      </c>
      <c r="S29" s="16">
        <v>80</v>
      </c>
    </row>
    <row r="30" spans="15:19" ht="15" thickBot="1" x14ac:dyDescent="0.35">
      <c r="R30" s="16" t="s">
        <v>28</v>
      </c>
      <c r="S30" s="16">
        <v>188</v>
      </c>
    </row>
    <row r="31" spans="15:19" ht="15" thickBot="1" x14ac:dyDescent="0.35">
      <c r="R31" s="16" t="s">
        <v>29</v>
      </c>
      <c r="S31" s="16">
        <v>10</v>
      </c>
    </row>
    <row r="32" spans="15:19" ht="15" thickBot="1" x14ac:dyDescent="0.35"/>
    <row r="33" spans="2:11" ht="26.4" thickBot="1" x14ac:dyDescent="0.35">
      <c r="B33" s="13">
        <v>1</v>
      </c>
      <c r="C33" s="14">
        <v>5</v>
      </c>
      <c r="D33" s="14">
        <v>7</v>
      </c>
      <c r="E33" s="14">
        <v>10</v>
      </c>
      <c r="F33" s="14">
        <v>10</v>
      </c>
      <c r="G33" s="14">
        <v>10</v>
      </c>
      <c r="H33" s="14">
        <v>15</v>
      </c>
      <c r="I33" s="14">
        <v>3</v>
      </c>
      <c r="J33" s="14">
        <v>80</v>
      </c>
      <c r="K33" s="14">
        <v>47</v>
      </c>
    </row>
  </sheetData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FirstPage</vt:lpstr>
      <vt:lpstr>Content</vt:lpstr>
      <vt:lpstr>Problem 10 (2)</vt:lpstr>
      <vt:lpstr>Problem 9 (2)</vt:lpstr>
      <vt:lpstr>Problem 8 (2)</vt:lpstr>
      <vt:lpstr>Problem 7 (2)</vt:lpstr>
      <vt:lpstr>Problem 6 (2)</vt:lpstr>
      <vt:lpstr>Problem 5 (2)</vt:lpstr>
      <vt:lpstr>Problem 4 (2)</vt:lpstr>
      <vt:lpstr>Problem 3 (2)</vt:lpstr>
      <vt:lpstr>Problem 2 (2)</vt:lpstr>
      <vt:lpstr>Problem 3 Check </vt:lpstr>
      <vt:lpstr>Problem 2 Check</vt:lpstr>
      <vt:lpstr>Problem 1 (2)</vt:lpstr>
      <vt:lpstr>Check Problem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2019-11-21T20:24:54Z</cp:lastPrinted>
  <dcterms:created xsi:type="dcterms:W3CDTF">2012-09-15T18:37:09Z</dcterms:created>
  <dcterms:modified xsi:type="dcterms:W3CDTF">2021-10-09T19:21:33Z</dcterms:modified>
</cp:coreProperties>
</file>