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5.xml" ContentType="application/vnd.openxmlformats-officedocument.drawing+xml"/>
  <Override PartName="/xl/ink/ink8.xml" ContentType="application/inkml+xml"/>
  <Override PartName="/xl/ink/ink9.xml" ContentType="application/inkml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ink/ink10.xml" ContentType="application/inkml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odobas\Documents\"/>
    </mc:Choice>
  </mc:AlternateContent>
  <xr:revisionPtr revIDLastSave="0" documentId="13_ncr:1_{153317AD-A542-446E-A7E9-E8FC9EF0FD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rstPage" sheetId="21" r:id="rId1"/>
    <sheet name="Exam Content " sheetId="70" r:id="rId2"/>
    <sheet name="Problem 1 (2)" sheetId="76" r:id="rId3"/>
    <sheet name="Problem 4 (2)" sheetId="142" r:id="rId4"/>
    <sheet name="Problem 3 (2)" sheetId="141" r:id="rId5"/>
    <sheet name="Problem 2 (2)" sheetId="138" r:id="rId6"/>
    <sheet name="Problem 5 (2)" sheetId="107" r:id="rId7"/>
    <sheet name="Problem 6(2)" sheetId="97" r:id="rId8"/>
    <sheet name="Problem  7 (2)" sheetId="129" r:id="rId9"/>
    <sheet name="Problem 8 (2)" sheetId="140" r:id="rId10"/>
    <sheet name="Problem 9 (2)" sheetId="116" r:id="rId11"/>
    <sheet name="Problem 10 (2)" sheetId="110" r:id="rId12"/>
    <sheet name="1" sheetId="139" r:id="rId1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97" l="1"/>
  <c r="S26" i="141"/>
  <c r="R26" i="141"/>
  <c r="R28" i="141" s="1"/>
  <c r="Q24" i="116"/>
  <c r="N24" i="116"/>
  <c r="P19" i="129"/>
  <c r="S19" i="142"/>
  <c r="S17" i="142"/>
  <c r="S15" i="142"/>
  <c r="P20" i="142"/>
  <c r="P18" i="142"/>
  <c r="P16" i="142"/>
  <c r="S28" i="141"/>
  <c r="S27" i="141"/>
  <c r="Y91" i="76"/>
  <c r="Y64" i="76"/>
  <c r="U17" i="76"/>
  <c r="O24" i="129"/>
  <c r="V17" i="139"/>
  <c r="V16" i="139"/>
  <c r="V15" i="139"/>
  <c r="P24" i="140"/>
  <c r="Y35" i="76"/>
  <c r="Y27" i="76"/>
  <c r="T46" i="107"/>
  <c r="P34" i="107"/>
  <c r="P19" i="97"/>
  <c r="F25" i="116" l="1"/>
  <c r="F24" i="116"/>
  <c r="S15" i="138"/>
  <c r="V19" i="110"/>
  <c r="V11" i="110"/>
  <c r="V27" i="110"/>
  <c r="F26" i="116" l="1"/>
  <c r="G24" i="116" s="1"/>
  <c r="P14" i="140"/>
  <c r="P22" i="140"/>
  <c r="G25" i="116" l="1"/>
  <c r="P26" i="140"/>
  <c r="I27" i="138" l="1"/>
  <c r="H27" i="138"/>
  <c r="G27" i="138"/>
  <c r="J26" i="138"/>
  <c r="J25" i="138"/>
  <c r="J24" i="138"/>
  <c r="J27" i="138" l="1"/>
  <c r="O11" i="129"/>
  <c r="A1" i="129" l="1"/>
  <c r="A1" i="116"/>
</calcChain>
</file>

<file path=xl/sharedStrings.xml><?xml version="1.0" encoding="utf-8"?>
<sst xmlns="http://schemas.openxmlformats.org/spreadsheetml/2006/main" count="81" uniqueCount="68">
  <si>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</si>
  <si>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miles</t>
  </si>
  <si>
    <t xml:space="preserve"> </t>
  </si>
  <si>
    <t xml:space="preserve">    </t>
  </si>
  <si>
    <t>Dimension (inch)</t>
  </si>
  <si>
    <t>Length</t>
  </si>
  <si>
    <t>2 x 4</t>
  </si>
  <si>
    <t>2 x 6</t>
  </si>
  <si>
    <t>2 x 8</t>
  </si>
  <si>
    <t>e4</t>
  </si>
  <si>
    <t>e5</t>
  </si>
  <si>
    <t>e6</t>
  </si>
  <si>
    <t>e1</t>
  </si>
  <si>
    <t>e2</t>
  </si>
  <si>
    <t>e3</t>
  </si>
  <si>
    <t>States of Nature</t>
  </si>
  <si>
    <t>Decision</t>
  </si>
  <si>
    <t>Favorable Market</t>
  </si>
  <si>
    <t>Unfavorable Market</t>
  </si>
  <si>
    <t>Expand</t>
  </si>
  <si>
    <t>Maintain Status Quo</t>
  </si>
  <si>
    <t>Sell Now</t>
  </si>
  <si>
    <t>Givens</t>
  </si>
  <si>
    <t>Fixed Costs</t>
  </si>
  <si>
    <t>Selling Price per Unit</t>
  </si>
  <si>
    <t>Model</t>
  </si>
  <si>
    <t>Production Volume</t>
  </si>
  <si>
    <t>Total Cost</t>
  </si>
  <si>
    <t>Total Revenue</t>
  </si>
  <si>
    <t>Total Profit (loss)</t>
  </si>
  <si>
    <t>T</t>
  </si>
  <si>
    <t>Variable material cost per unit</t>
  </si>
  <si>
    <t>Variable labor cost per unit</t>
  </si>
  <si>
    <t>Total Variable cost</t>
  </si>
  <si>
    <t>10 ft</t>
  </si>
  <si>
    <t>12 ft</t>
  </si>
  <si>
    <t>16 ft</t>
  </si>
  <si>
    <t>S</t>
  </si>
  <si>
    <t>U</t>
  </si>
  <si>
    <t>C</t>
  </si>
  <si>
    <t>P</t>
  </si>
  <si>
    <t>J</t>
  </si>
  <si>
    <t>R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</si>
  <si>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</si>
  <si>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</si>
  <si>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</si>
  <si>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</si>
  <si>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</si>
  <si>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</si>
  <si>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</si>
  <si>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</si>
  <si>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</si>
  <si>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</si>
  <si>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</si>
  <si>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</si>
  <si>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</si>
  <si>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</si>
  <si>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1-α = 0.7</t>
  </si>
  <si>
    <r>
      <t xml:space="preserve">α= </t>
    </r>
    <r>
      <rPr>
        <b/>
        <sz val="24"/>
        <color theme="5" tint="-0.499984740745262"/>
        <rFont val="Calibri"/>
        <family val="2"/>
      </rPr>
      <t>0.3</t>
    </r>
  </si>
  <si>
    <t>Year</t>
  </si>
  <si>
    <t>Project A</t>
  </si>
  <si>
    <t>Project B</t>
  </si>
  <si>
    <t>Firm's Cost of Capital</t>
  </si>
  <si>
    <t>Initial Investment</t>
  </si>
  <si>
    <t>Year End cash flows</t>
  </si>
  <si>
    <t>NPV</t>
  </si>
  <si>
    <t>Delta</t>
  </si>
  <si>
    <t>IINVEstment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</si>
</sst>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#,##0.0000"/>
    <numFmt numFmtId="165" formatCode="0.0000"/>
    <numFmt numFmtId="166" formatCode="&quot;$&quot;#,##0.00"/>
    <numFmt numFmtId="167" formatCode="&quot;$&quot;#,##0"/>
  </numFmts>
  <fonts count="62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Lucida Bright"/>
      <family val="1"/>
    </font>
    <font>
      <b/>
      <sz val="28"/>
      <color rgb="FFFFC000"/>
      <name val="Lucida Bright"/>
      <family val="1"/>
    </font>
    <font>
      <b/>
      <sz val="36"/>
      <color rgb="FFFFFF00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24"/>
      <color rgb="FFFFFF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Lucida Bright"/>
      <family val="1"/>
    </font>
    <font>
      <b/>
      <sz val="18"/>
      <color theme="3" tint="-0.249977111117893"/>
      <name val="Calibri"/>
      <family val="2"/>
      <scheme val="minor"/>
    </font>
    <font>
      <sz val="20"/>
      <color theme="1"/>
      <name val="Calibri"/>
      <family val="2"/>
    </font>
    <font>
      <b/>
      <sz val="11"/>
      <color indexed="18"/>
      <name val="Calibri"/>
      <family val="2"/>
      <scheme val="minor"/>
    </font>
    <font>
      <sz val="20"/>
      <color theme="7" tint="-0.499984740745262"/>
      <name val="Lucida Bright"/>
      <family val="1"/>
    </font>
    <font>
      <b/>
      <sz val="16"/>
      <color rgb="FFC00000"/>
      <name val="Calibri"/>
      <family val="2"/>
      <scheme val="minor"/>
    </font>
    <font>
      <b/>
      <sz val="24"/>
      <color rgb="FFFFFF00"/>
      <name val="Lucida Bright"/>
      <family val="1"/>
    </font>
    <font>
      <b/>
      <sz val="14"/>
      <color rgb="FFC00000"/>
      <name val="Lucida Bright"/>
      <family val="1"/>
    </font>
    <font>
      <b/>
      <sz val="16"/>
      <color theme="6" tint="-0.499984740745262"/>
      <name val="Lucida Bright"/>
      <family val="1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20"/>
      <color theme="7" tint="-0.499984740745262"/>
      <name val="Calibri"/>
      <family val="2"/>
      <scheme val="minor"/>
    </font>
    <font>
      <sz val="20"/>
      <color theme="3" tint="-0.499984740745262"/>
      <name val="Calibri"/>
      <family val="2"/>
      <scheme val="minor"/>
    </font>
    <font>
      <sz val="20"/>
      <color theme="6" tint="-0.49998474074526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5" tint="-0.499984740745262"/>
      <name val="Calibri"/>
      <family val="2"/>
    </font>
    <font>
      <b/>
      <sz val="22"/>
      <color rgb="FFFFC000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002060"/>
      <name val="FrankRuehl"/>
      <family val="2"/>
      <charset val="177"/>
    </font>
    <font>
      <b/>
      <sz val="22"/>
      <color rgb="FFFFFF00"/>
      <name val="FrankRuehl"/>
      <family val="2"/>
      <charset val="177"/>
    </font>
    <font>
      <sz val="14"/>
      <color theme="1"/>
      <name val="Lucida Bright"/>
      <family val="1"/>
    </font>
    <font>
      <i/>
      <sz val="14"/>
      <color theme="1"/>
      <name val="Lucida Bright"/>
      <family val="1"/>
    </font>
    <font>
      <sz val="26"/>
      <color rgb="FFFFFF00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b/>
      <sz val="20"/>
      <color theme="3" tint="-0.249977111117893"/>
      <name val="Times New Roman"/>
      <family val="1"/>
    </font>
    <font>
      <sz val="28"/>
      <name val="FrankRuehl"/>
      <family val="2"/>
      <charset val="177"/>
    </font>
    <font>
      <sz val="2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20"/>
      <color rgb="FFFFFF00"/>
      <name val="Times New Roman"/>
      <family val="1"/>
    </font>
    <font>
      <b/>
      <sz val="18"/>
      <color rgb="FFFFFF00"/>
      <name val="Calibri"/>
      <family val="2"/>
      <scheme val="minor"/>
    </font>
    <font>
      <sz val="20"/>
      <color rgb="FFFFFF00"/>
      <name val="Calibri"/>
      <family val="2"/>
      <scheme val="minor"/>
    </font>
    <font>
      <b/>
      <sz val="20"/>
      <color rgb="FFC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4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4" borderId="0" xfId="0" applyFont="1" applyFill="1"/>
    <xf numFmtId="0" fontId="0" fillId="2" borderId="0" xfId="0" applyFill="1"/>
    <xf numFmtId="0" fontId="9" fillId="4" borderId="0" xfId="0" applyFont="1" applyFill="1"/>
    <xf numFmtId="0" fontId="5" fillId="2" borderId="0" xfId="0" applyFont="1" applyFill="1" applyAlignment="1" applyProtection="1">
      <alignment horizontal="center" vertical="center"/>
      <protection locked="0"/>
    </xf>
    <xf numFmtId="165" fontId="0" fillId="2" borderId="0" xfId="0" applyNumberFormat="1" applyFill="1" applyProtection="1">
      <protection locked="0"/>
    </xf>
    <xf numFmtId="0" fontId="11" fillId="2" borderId="0" xfId="0" applyFont="1" applyFill="1" applyAlignment="1">
      <alignment horizontal="center" vertical="center"/>
    </xf>
    <xf numFmtId="0" fontId="0" fillId="8" borderId="0" xfId="0" applyFill="1"/>
    <xf numFmtId="0" fontId="20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/>
    <xf numFmtId="0" fontId="11" fillId="2" borderId="0" xfId="0" applyFont="1" applyFill="1"/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24" fillId="2" borderId="1" xfId="0" applyFont="1" applyFill="1" applyBorder="1" applyAlignment="1">
      <alignment horizontal="center" vertical="center"/>
    </xf>
    <xf numFmtId="0" fontId="24" fillId="2" borderId="0" xfId="0" applyFont="1" applyFill="1"/>
    <xf numFmtId="3" fontId="25" fillId="2" borderId="0" xfId="0" applyNumberFormat="1" applyFont="1" applyFill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/>
    </xf>
    <xf numFmtId="3" fontId="27" fillId="2" borderId="0" xfId="0" applyNumberFormat="1" applyFont="1" applyFill="1" applyAlignment="1">
      <alignment horizontal="center" vertical="center"/>
    </xf>
    <xf numFmtId="3" fontId="28" fillId="3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21" fillId="2" borderId="0" xfId="0" applyFont="1" applyFill="1"/>
    <xf numFmtId="0" fontId="1" fillId="2" borderId="0" xfId="0" applyFont="1" applyFill="1"/>
    <xf numFmtId="3" fontId="29" fillId="2" borderId="0" xfId="0" applyNumberFormat="1" applyFont="1" applyFill="1" applyAlignment="1">
      <alignment vertical="center"/>
    </xf>
    <xf numFmtId="166" fontId="30" fillId="2" borderId="0" xfId="0" applyNumberFormat="1" applyFont="1" applyFill="1" applyAlignment="1">
      <alignment vertical="center"/>
    </xf>
    <xf numFmtId="0" fontId="11" fillId="2" borderId="5" xfId="0" applyFont="1" applyFill="1" applyBorder="1"/>
    <xf numFmtId="0" fontId="32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6" fontId="11" fillId="2" borderId="1" xfId="0" applyNumberFormat="1" applyFont="1" applyFill="1" applyBorder="1" applyAlignment="1">
      <alignment horizontal="center" vertical="center"/>
    </xf>
    <xf numFmtId="166" fontId="30" fillId="2" borderId="0" xfId="0" applyNumberFormat="1" applyFont="1" applyFill="1" applyAlignment="1">
      <alignment horizontal="center" vertical="center"/>
    </xf>
    <xf numFmtId="0" fontId="34" fillId="2" borderId="0" xfId="0" applyFont="1" applyFill="1"/>
    <xf numFmtId="0" fontId="1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8" fillId="2" borderId="0" xfId="0" applyFont="1" applyFill="1"/>
    <xf numFmtId="0" fontId="16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left"/>
    </xf>
    <xf numFmtId="0" fontId="40" fillId="2" borderId="0" xfId="0" applyFont="1" applyFill="1"/>
    <xf numFmtId="0" fontId="3" fillId="2" borderId="0" xfId="0" applyFont="1" applyFill="1"/>
    <xf numFmtId="0" fontId="42" fillId="2" borderId="0" xfId="0" applyFont="1" applyFill="1"/>
    <xf numFmtId="0" fontId="42" fillId="2" borderId="1" xfId="0" applyFont="1" applyFill="1" applyBorder="1"/>
    <xf numFmtId="6" fontId="42" fillId="2" borderId="1" xfId="0" applyNumberFormat="1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1" fillId="7" borderId="1" xfId="0" applyFont="1" applyFill="1" applyBorder="1" applyAlignment="1">
      <alignment horizontal="center"/>
    </xf>
    <xf numFmtId="0" fontId="42" fillId="2" borderId="8" xfId="0" applyFont="1" applyFill="1" applyBorder="1"/>
    <xf numFmtId="0" fontId="42" fillId="2" borderId="8" xfId="0" applyFont="1" applyFill="1" applyBorder="1" applyAlignment="1">
      <alignment horizontal="center" vertical="center"/>
    </xf>
    <xf numFmtId="3" fontId="44" fillId="6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11" xfId="0" applyFont="1" applyBorder="1" applyAlignment="1">
      <alignment horizontal="centerContinuous"/>
    </xf>
    <xf numFmtId="0" fontId="45" fillId="0" borderId="0" xfId="0" applyFont="1"/>
    <xf numFmtId="0" fontId="45" fillId="0" borderId="10" xfId="0" applyFont="1" applyBorder="1"/>
    <xf numFmtId="0" fontId="45" fillId="2" borderId="0" xfId="0" applyFont="1" applyFill="1" applyProtection="1">
      <protection locked="0"/>
    </xf>
    <xf numFmtId="2" fontId="45" fillId="7" borderId="0" xfId="0" applyNumberFormat="1" applyFont="1" applyFill="1"/>
    <xf numFmtId="4" fontId="45" fillId="7" borderId="0" xfId="0" applyNumberFormat="1" applyFont="1" applyFill="1"/>
    <xf numFmtId="10" fontId="47" fillId="5" borderId="0" xfId="0" applyNumberFormat="1" applyFont="1" applyFill="1" applyAlignment="1" applyProtection="1">
      <alignment horizontal="center" vertical="center"/>
      <protection locked="0"/>
    </xf>
    <xf numFmtId="3" fontId="15" fillId="5" borderId="1" xfId="0" applyNumberFormat="1" applyFont="1" applyFill="1" applyBorder="1" applyAlignment="1" applyProtection="1">
      <alignment horizontal="center" vertical="center"/>
      <protection locked="0"/>
    </xf>
    <xf numFmtId="1" fontId="17" fillId="7" borderId="1" xfId="0" applyNumberFormat="1" applyFont="1" applyFill="1" applyBorder="1" applyAlignment="1" applyProtection="1">
      <alignment horizontal="center" vertical="center"/>
      <protection locked="0"/>
    </xf>
    <xf numFmtId="0" fontId="48" fillId="2" borderId="0" xfId="0" applyFont="1" applyFill="1"/>
    <xf numFmtId="0" fontId="49" fillId="2" borderId="0" xfId="0" applyFont="1" applyFill="1" applyAlignment="1">
      <alignment vertical="top" wrapText="1"/>
    </xf>
    <xf numFmtId="0" fontId="50" fillId="2" borderId="0" xfId="0" applyFont="1" applyFill="1"/>
    <xf numFmtId="0" fontId="50" fillId="2" borderId="0" xfId="0" applyFont="1" applyFill="1" applyAlignment="1">
      <alignment horizontal="center"/>
    </xf>
    <xf numFmtId="0" fontId="51" fillId="2" borderId="1" xfId="0" applyFont="1" applyFill="1" applyBorder="1" applyAlignment="1">
      <alignment horizontal="center" vertical="center"/>
    </xf>
    <xf numFmtId="0" fontId="51" fillId="7" borderId="1" xfId="0" applyFont="1" applyFill="1" applyBorder="1" applyAlignment="1">
      <alignment horizontal="center" vertical="center"/>
    </xf>
    <xf numFmtId="0" fontId="51" fillId="9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vertical="top"/>
    </xf>
    <xf numFmtId="0" fontId="52" fillId="2" borderId="9" xfId="0" applyFont="1" applyFill="1" applyBorder="1" applyAlignment="1">
      <alignment vertical="top"/>
    </xf>
    <xf numFmtId="9" fontId="52" fillId="2" borderId="9" xfId="0" applyNumberFormat="1" applyFont="1" applyFill="1" applyBorder="1" applyAlignment="1">
      <alignment horizontal="center" vertical="top"/>
    </xf>
    <xf numFmtId="9" fontId="5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2" borderId="9" xfId="0" applyFont="1" applyFill="1" applyBorder="1" applyAlignment="1">
      <alignment horizontal="center" vertical="center"/>
    </xf>
    <xf numFmtId="3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6" xfId="0" applyFont="1" applyFill="1" applyBorder="1" applyAlignment="1" applyProtection="1">
      <alignment vertical="center"/>
      <protection locked="0"/>
    </xf>
    <xf numFmtId="0" fontId="54" fillId="2" borderId="8" xfId="0" applyFont="1" applyFill="1" applyBorder="1" applyAlignment="1" applyProtection="1">
      <alignment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3" fontId="5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4" fillId="2" borderId="1" xfId="0" applyNumberFormat="1" applyFont="1" applyFill="1" applyBorder="1" applyAlignment="1" applyProtection="1">
      <alignment horizontal="center" vertical="center"/>
      <protection locked="0"/>
    </xf>
    <xf numFmtId="8" fontId="48" fillId="2" borderId="0" xfId="0" applyNumberFormat="1" applyFont="1" applyFill="1"/>
    <xf numFmtId="0" fontId="48" fillId="2" borderId="0" xfId="0" applyFont="1" applyFill="1" applyAlignment="1">
      <alignment wrapText="1"/>
    </xf>
    <xf numFmtId="0" fontId="55" fillId="2" borderId="0" xfId="0" applyFont="1" applyFill="1" applyAlignment="1">
      <alignment vertical="top"/>
    </xf>
    <xf numFmtId="0" fontId="49" fillId="2" borderId="0" xfId="0" applyFont="1" applyFill="1" applyAlignment="1">
      <alignment horizontal="right"/>
    </xf>
    <xf numFmtId="0" fontId="56" fillId="2" borderId="0" xfId="0" quotePrefix="1" applyFont="1" applyFill="1"/>
    <xf numFmtId="10" fontId="48" fillId="2" borderId="0" xfId="0" applyNumberFormat="1" applyFont="1" applyFill="1"/>
    <xf numFmtId="0" fontId="56" fillId="2" borderId="0" xfId="0" applyFont="1" applyFill="1" applyAlignment="1">
      <alignment horizontal="right" vertical="top"/>
    </xf>
    <xf numFmtId="0" fontId="48" fillId="2" borderId="0" xfId="0" applyFont="1" applyFill="1" applyAlignment="1">
      <alignment horizontal="left" vertical="top" wrapText="1"/>
    </xf>
    <xf numFmtId="0" fontId="56" fillId="2" borderId="0" xfId="0" applyFont="1" applyFill="1" applyAlignment="1">
      <alignment horizontal="right"/>
    </xf>
    <xf numFmtId="0" fontId="49" fillId="2" borderId="0" xfId="0" applyFont="1" applyFill="1" applyAlignment="1">
      <alignment horizontal="left" wrapText="1"/>
    </xf>
    <xf numFmtId="0" fontId="49" fillId="2" borderId="0" xfId="0" applyFont="1" applyFill="1" applyAlignment="1">
      <alignment wrapText="1"/>
    </xf>
    <xf numFmtId="0" fontId="56" fillId="2" borderId="0" xfId="0" applyFont="1" applyFill="1" applyAlignment="1">
      <alignment wrapText="1"/>
    </xf>
    <xf numFmtId="0" fontId="49" fillId="2" borderId="0" xfId="0" applyFont="1" applyFill="1"/>
    <xf numFmtId="10" fontId="48" fillId="2" borderId="0" xfId="0" applyNumberFormat="1" applyFont="1" applyFill="1" applyAlignment="1">
      <alignment wrapText="1"/>
    </xf>
    <xf numFmtId="0" fontId="56" fillId="2" borderId="0" xfId="0" applyFont="1" applyFill="1"/>
    <xf numFmtId="8" fontId="55" fillId="2" borderId="0" xfId="0" applyNumberFormat="1" applyFont="1" applyFill="1" applyAlignment="1">
      <alignment vertical="top"/>
    </xf>
    <xf numFmtId="0" fontId="56" fillId="2" borderId="0" xfId="0" applyFont="1" applyFill="1" applyAlignment="1">
      <alignment horizontal="right" wrapText="1"/>
    </xf>
    <xf numFmtId="10" fontId="49" fillId="2" borderId="0" xfId="0" applyNumberFormat="1" applyFont="1" applyFill="1"/>
    <xf numFmtId="0" fontId="56" fillId="2" borderId="0" xfId="0" quotePrefix="1" applyFont="1" applyFill="1" applyAlignment="1">
      <alignment horizontal="right"/>
    </xf>
    <xf numFmtId="8" fontId="48" fillId="2" borderId="0" xfId="0" applyNumberFormat="1" applyFont="1" applyFill="1" applyAlignment="1">
      <alignment wrapText="1"/>
    </xf>
    <xf numFmtId="0" fontId="48" fillId="2" borderId="0" xfId="0" applyFont="1" applyFill="1" applyAlignment="1">
      <alignment horizontal="right"/>
    </xf>
    <xf numFmtId="0" fontId="48" fillId="2" borderId="0" xfId="0" applyFont="1" applyFill="1" applyAlignment="1">
      <alignment vertical="top" wrapText="1"/>
    </xf>
    <xf numFmtId="0" fontId="32" fillId="10" borderId="1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/>
    <xf numFmtId="6" fontId="11" fillId="10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40" fontId="11" fillId="3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2" fontId="59" fillId="5" borderId="1" xfId="0" applyNumberFormat="1" applyFont="1" applyFill="1" applyBorder="1" applyAlignment="1" applyProtection="1">
      <alignment horizontal="center" vertical="center"/>
      <protection locked="0"/>
    </xf>
    <xf numFmtId="0" fontId="60" fillId="5" borderId="1" xfId="0" applyFont="1" applyFill="1" applyBorder="1" applyAlignment="1">
      <alignment horizontal="center" vertical="center"/>
    </xf>
    <xf numFmtId="6" fontId="60" fillId="5" borderId="1" xfId="0" applyNumberFormat="1" applyFont="1" applyFill="1" applyBorder="1" applyAlignment="1">
      <alignment horizontal="center" vertical="center"/>
    </xf>
    <xf numFmtId="3" fontId="58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61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/>
    </xf>
    <xf numFmtId="165" fontId="12" fillId="6" borderId="0" xfId="0" applyNumberFormat="1" applyFont="1" applyFill="1" applyAlignment="1" applyProtection="1">
      <alignment horizontal="center" vertical="center"/>
      <protection locked="0"/>
    </xf>
    <xf numFmtId="4" fontId="7" fillId="2" borderId="0" xfId="0" applyNumberFormat="1" applyFont="1" applyFill="1" applyAlignment="1" applyProtection="1">
      <alignment horizontal="center" vertical="center"/>
      <protection locked="0"/>
    </xf>
    <xf numFmtId="1" fontId="12" fillId="6" borderId="0" xfId="0" applyNumberFormat="1" applyFont="1" applyFill="1" applyAlignment="1" applyProtection="1">
      <alignment horizontal="center" vertical="center"/>
      <protection locked="0"/>
    </xf>
    <xf numFmtId="0" fontId="31" fillId="10" borderId="7" xfId="0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52" fillId="2" borderId="8" xfId="0" applyFont="1" applyFill="1" applyBorder="1" applyAlignment="1">
      <alignment horizontal="center" vertical="top"/>
    </xf>
    <xf numFmtId="0" fontId="52" fillId="2" borderId="7" xfId="0" applyFont="1" applyFill="1" applyBorder="1" applyAlignment="1">
      <alignment horizontal="center" vertical="top"/>
    </xf>
    <xf numFmtId="0" fontId="52" fillId="2" borderId="9" xfId="0" applyFont="1" applyFill="1" applyBorder="1" applyAlignment="1">
      <alignment horizontal="center" vertical="top"/>
    </xf>
    <xf numFmtId="0" fontId="48" fillId="2" borderId="0" xfId="0" applyFont="1" applyFill="1" applyAlignment="1">
      <alignment horizontal="left" vertical="top" wrapText="1"/>
    </xf>
    <xf numFmtId="0" fontId="49" fillId="2" borderId="0" xfId="0" applyFont="1" applyFill="1" applyAlignment="1">
      <alignment horizontal="left" vertical="top" wrapText="1"/>
    </xf>
    <xf numFmtId="0" fontId="57" fillId="2" borderId="0" xfId="0" applyFont="1" applyFill="1" applyAlignment="1">
      <alignment horizontal="center" vertical="center" wrapText="1"/>
    </xf>
    <xf numFmtId="0" fontId="49" fillId="2" borderId="0" xfId="0" applyFont="1" applyFill="1" applyAlignment="1">
      <alignment vertical="top" wrapText="1"/>
    </xf>
    <xf numFmtId="0" fontId="48" fillId="2" borderId="0" xfId="0" applyFont="1" applyFill="1" applyAlignment="1">
      <alignment horizontal="left" wrapTex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165" fontId="26" fillId="5" borderId="7" xfId="0" applyNumberFormat="1" applyFont="1" applyFill="1" applyBorder="1" applyAlignment="1">
      <alignment horizontal="center"/>
    </xf>
    <xf numFmtId="165" fontId="26" fillId="5" borderId="8" xfId="0" applyNumberFormat="1" applyFont="1" applyFill="1" applyBorder="1" applyAlignment="1">
      <alignment horizontal="center"/>
    </xf>
    <xf numFmtId="165" fontId="26" fillId="5" borderId="9" xfId="0" applyNumberFormat="1" applyFont="1" applyFill="1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165" fontId="13" fillId="3" borderId="2" xfId="0" applyNumberFormat="1" applyFont="1" applyFill="1" applyBorder="1" applyAlignment="1" applyProtection="1">
      <alignment horizontal="center" vertical="center"/>
      <protection locked="0"/>
    </xf>
    <xf numFmtId="165" fontId="13" fillId="3" borderId="3" xfId="0" applyNumberFormat="1" applyFont="1" applyFill="1" applyBorder="1" applyAlignment="1" applyProtection="1">
      <alignment horizontal="center" vertical="center"/>
      <protection locked="0"/>
    </xf>
    <xf numFmtId="165" fontId="13" fillId="3" borderId="4" xfId="0" applyNumberFormat="1" applyFont="1" applyFill="1" applyBorder="1" applyAlignment="1" applyProtection="1">
      <alignment horizontal="center" vertical="center"/>
      <protection locked="0"/>
    </xf>
    <xf numFmtId="165" fontId="13" fillId="3" borderId="5" xfId="0" applyNumberFormat="1" applyFont="1" applyFill="1" applyBorder="1" applyAlignment="1" applyProtection="1">
      <alignment horizontal="center" vertical="center"/>
      <protection locked="0"/>
    </xf>
    <xf numFmtId="3" fontId="14" fillId="5" borderId="0" xfId="0" applyNumberFormat="1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 wrapText="1"/>
      <protection locked="0"/>
    </xf>
    <xf numFmtId="0" fontId="40" fillId="2" borderId="0" xfId="0" applyFont="1" applyFill="1" applyAlignment="1">
      <alignment horizontal="left"/>
    </xf>
    <xf numFmtId="0" fontId="43" fillId="2" borderId="0" xfId="0" applyFont="1" applyFill="1" applyAlignment="1">
      <alignment horizontal="left"/>
    </xf>
    <xf numFmtId="165" fontId="15" fillId="6" borderId="0" xfId="0" applyNumberFormat="1" applyFont="1" applyFill="1" applyAlignment="1" applyProtection="1">
      <alignment horizontal="center" vertical="center"/>
      <protection locked="0"/>
    </xf>
    <xf numFmtId="2" fontId="15" fillId="6" borderId="0" xfId="0" applyNumberFormat="1" applyFont="1" applyFill="1" applyAlignment="1" applyProtection="1">
      <alignment horizontal="center" vertical="center"/>
      <protection locked="0"/>
    </xf>
    <xf numFmtId="167" fontId="39" fillId="2" borderId="7" xfId="0" applyNumberFormat="1" applyFont="1" applyFill="1" applyBorder="1" applyAlignment="1">
      <alignment horizontal="center"/>
    </xf>
    <xf numFmtId="167" fontId="39" fillId="2" borderId="9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36" fillId="2" borderId="7" xfId="0" applyFont="1" applyFill="1" applyBorder="1" applyAlignment="1">
      <alignment horizontal="left"/>
    </xf>
    <xf numFmtId="0" fontId="36" fillId="2" borderId="9" xfId="0" applyFont="1" applyFill="1" applyBorder="1" applyAlignment="1">
      <alignment horizontal="left"/>
    </xf>
    <xf numFmtId="0" fontId="31" fillId="2" borderId="7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167" fontId="38" fillId="6" borderId="7" xfId="0" applyNumberFormat="1" applyFont="1" applyFill="1" applyBorder="1" applyAlignment="1">
      <alignment horizontal="center"/>
    </xf>
    <xf numFmtId="167" fontId="38" fillId="6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1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9'!A1"/><Relationship Id="rId3" Type="http://schemas.openxmlformats.org/officeDocument/2006/relationships/hyperlink" Target="#'Problem 5 (2)'!A1"/><Relationship Id="rId7" Type="http://schemas.openxmlformats.org/officeDocument/2006/relationships/hyperlink" Target="#'Problem 3 (2)'!A1"/><Relationship Id="rId12" Type="http://schemas.openxmlformats.org/officeDocument/2006/relationships/hyperlink" Target="#'Problem  7 (2)'!A1"/><Relationship Id="rId2" Type="http://schemas.openxmlformats.org/officeDocument/2006/relationships/hyperlink" Target="#'Problem 2 (2)'!A1"/><Relationship Id="rId1" Type="http://schemas.openxmlformats.org/officeDocument/2006/relationships/hyperlink" Target="#'Problem 1 (2)'!A1"/><Relationship Id="rId6" Type="http://schemas.openxmlformats.org/officeDocument/2006/relationships/hyperlink" Target="#FirstPage!A1"/><Relationship Id="rId11" Type="http://schemas.openxmlformats.org/officeDocument/2006/relationships/hyperlink" Target="#'Problem 9 (2)'!A1"/><Relationship Id="rId5" Type="http://schemas.openxmlformats.org/officeDocument/2006/relationships/hyperlink" Target="#'Problem 10 (2)'!A1"/><Relationship Id="rId10" Type="http://schemas.openxmlformats.org/officeDocument/2006/relationships/hyperlink" Target="#'Problem 8 (2)'!A1"/><Relationship Id="rId4" Type="http://schemas.openxmlformats.org/officeDocument/2006/relationships/hyperlink" Target="#'Problem 6(2)'!A1"/><Relationship Id="rId9" Type="http://schemas.openxmlformats.org/officeDocument/2006/relationships/hyperlink" Target="#'Problem 4 (2)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34" Type="http://schemas.openxmlformats.org/officeDocument/2006/relationships/customXml" Target="../ink/ink7.xml"/><Relationship Id="rId33" Type="http://schemas.openxmlformats.org/officeDocument/2006/relationships/customXml" Target="../ink/ink6.xml"/><Relationship Id="rId2" Type="http://schemas.openxmlformats.org/officeDocument/2006/relationships/customXml" Target="../ink/ink1.xml"/><Relationship Id="rId29" Type="http://schemas.openxmlformats.org/officeDocument/2006/relationships/customXml" Target="../ink/ink2.xml"/><Relationship Id="rId1" Type="http://schemas.openxmlformats.org/officeDocument/2006/relationships/hyperlink" Target="#'Exam Content '!A1"/><Relationship Id="rId32" Type="http://schemas.openxmlformats.org/officeDocument/2006/relationships/customXml" Target="../ink/ink5.xml"/><Relationship Id="rId28" Type="http://schemas.openxmlformats.org/officeDocument/2006/relationships/image" Target="../media/image15.png"/><Relationship Id="rId31" Type="http://schemas.openxmlformats.org/officeDocument/2006/relationships/customXml" Target="../ink/ink4.xml"/><Relationship Id="rId30" Type="http://schemas.openxmlformats.org/officeDocument/2006/relationships/customXml" Target="../ink/ink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ustomXml" Target="../ink/ink8.xml"/><Relationship Id="rId29" Type="http://schemas.openxmlformats.org/officeDocument/2006/relationships/customXml" Target="../ink/ink9.xml"/><Relationship Id="rId1" Type="http://schemas.openxmlformats.org/officeDocument/2006/relationships/hyperlink" Target="#'Exam Content '!A1"/><Relationship Id="rId28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ustomXml" Target="../ink/ink10.xml"/><Relationship Id="rId2" Type="http://schemas.openxmlformats.org/officeDocument/2006/relationships/image" Target="../media/image1.png"/><Relationship Id="rId1" Type="http://schemas.openxmlformats.org/officeDocument/2006/relationships/hyperlink" Target="#'Exam Content '!A1"/><Relationship Id="rId4" Type="http://schemas.openxmlformats.org/officeDocument/2006/relationships/image" Target="../media/image3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226333</xdr:colOff>
      <xdr:row>2</xdr:row>
      <xdr:rowOff>0</xdr:rowOff>
    </xdr:from>
    <xdr:to>
      <xdr:col>27</xdr:col>
      <xdr:colOff>390525</xdr:colOff>
      <xdr:row>8</xdr:row>
      <xdr:rowOff>168275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70333" y="620939"/>
          <a:ext cx="8088992" cy="1452336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  <a:endParaRPr lang="en-US" sz="4000" b="1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441883</xdr:colOff>
      <xdr:row>42</xdr:row>
      <xdr:rowOff>100289</xdr:rowOff>
    </xdr:from>
    <xdr:to>
      <xdr:col>24</xdr:col>
      <xdr:colOff>256423</xdr:colOff>
      <xdr:row>49</xdr:row>
      <xdr:rowOff>55385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617883" y="7804956"/>
          <a:ext cx="3539873" cy="12392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12</xdr:col>
      <xdr:colOff>352779</xdr:colOff>
      <xdr:row>20</xdr:row>
      <xdr:rowOff>42334</xdr:rowOff>
    </xdr:from>
    <xdr:to>
      <xdr:col>29</xdr:col>
      <xdr:colOff>465668</xdr:colOff>
      <xdr:row>39</xdr:row>
      <xdr:rowOff>14112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803446" y="3711223"/>
          <a:ext cx="10668000" cy="345722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en-US" sz="5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Test 1 </a:t>
          </a:r>
        </a:p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Master </a:t>
          </a:r>
        </a:p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Answers </a:t>
          </a:r>
        </a:p>
        <a:p>
          <a:pPr algn="ctr"/>
          <a:r>
            <a:rPr lang="en-US" sz="36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10/6/22 Th</a:t>
          </a:r>
        </a:p>
      </xdr:txBody>
    </xdr:sp>
    <xdr:clientData/>
  </xdr:twoCellAnchor>
  <xdr:twoCellAnchor>
    <xdr:from>
      <xdr:col>18</xdr:col>
      <xdr:colOff>130380</xdr:colOff>
      <xdr:row>11</xdr:row>
      <xdr:rowOff>85474</xdr:rowOff>
    </xdr:from>
    <xdr:to>
      <xdr:col>23</xdr:col>
      <xdr:colOff>565809</xdr:colOff>
      <xdr:row>18</xdr:row>
      <xdr:rowOff>40570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306380" y="2103363"/>
          <a:ext cx="3539873" cy="12392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OM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302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579122</xdr:colOff>
      <xdr:row>1</xdr:row>
      <xdr:rowOff>171995</xdr:rowOff>
    </xdr:from>
    <xdr:to>
      <xdr:col>3</xdr:col>
      <xdr:colOff>250372</xdr:colOff>
      <xdr:row>5</xdr:row>
      <xdr:rowOff>239486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0F52CF-01CD-487A-890F-78314A055944}"/>
            </a:ext>
          </a:extLst>
        </xdr:cNvPr>
        <xdr:cNvSpPr/>
      </xdr:nvSpPr>
      <xdr:spPr>
        <a:xfrm>
          <a:off x="579122" y="354875"/>
          <a:ext cx="1500050" cy="10504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34380</xdr:colOff>
      <xdr:row>8</xdr:row>
      <xdr:rowOff>126456</xdr:rowOff>
    </xdr:from>
    <xdr:to>
      <xdr:col>11</xdr:col>
      <xdr:colOff>34380</xdr:colOff>
      <xdr:row>53</xdr:row>
      <xdr:rowOff>65496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B62D41A-04E4-42C1-B3B0-4B92210864A0}"/>
            </a:ext>
          </a:extLst>
        </xdr:cNvPr>
        <xdr:cNvCxnSpPr/>
      </xdr:nvCxnSpPr>
      <xdr:spPr>
        <a:xfrm flipH="1">
          <a:off x="9004209" y="2205627"/>
          <a:ext cx="0" cy="123269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190501</xdr:colOff>
      <xdr:row>2</xdr:row>
      <xdr:rowOff>46265</xdr:rowOff>
    </xdr:from>
    <xdr:to>
      <xdr:col>10</xdr:col>
      <xdr:colOff>97971</xdr:colOff>
      <xdr:row>5</xdr:row>
      <xdr:rowOff>87085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8F4DCE46-ADED-4196-8D71-7D65309C25F8}"/>
            </a:ext>
          </a:extLst>
        </xdr:cNvPr>
        <xdr:cNvSpPr/>
      </xdr:nvSpPr>
      <xdr:spPr>
        <a:xfrm>
          <a:off x="2628901" y="412025"/>
          <a:ext cx="5828210" cy="8409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8</a:t>
          </a:r>
        </a:p>
      </xdr:txBody>
    </xdr:sp>
    <xdr:clientData/>
  </xdr:twoCellAnchor>
  <xdr:twoCellAnchor>
    <xdr:from>
      <xdr:col>11</xdr:col>
      <xdr:colOff>358501</xdr:colOff>
      <xdr:row>2</xdr:row>
      <xdr:rowOff>143783</xdr:rowOff>
    </xdr:from>
    <xdr:to>
      <xdr:col>14</xdr:col>
      <xdr:colOff>1621970</xdr:colOff>
      <xdr:row>5</xdr:row>
      <xdr:rowOff>87086</xdr:rowOff>
    </xdr:to>
    <xdr:sp macro="" textlink="">
      <xdr:nvSpPr>
        <xdr:cNvPr id="5" name="Rounded Rectangle 10">
          <a:extLst>
            <a:ext uri="{FF2B5EF4-FFF2-40B4-BE49-F238E27FC236}">
              <a16:creationId xmlns:a16="http://schemas.microsoft.com/office/drawing/2014/main" id="{3C220907-D837-4A4C-84FA-958981510091}"/>
            </a:ext>
          </a:extLst>
        </xdr:cNvPr>
        <xdr:cNvSpPr/>
      </xdr:nvSpPr>
      <xdr:spPr>
        <a:xfrm>
          <a:off x="9327241" y="509543"/>
          <a:ext cx="3092269" cy="74340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302622</xdr:colOff>
      <xdr:row>17</xdr:row>
      <xdr:rowOff>23949</xdr:rowOff>
    </xdr:from>
    <xdr:to>
      <xdr:col>4</xdr:col>
      <xdr:colOff>2231572</xdr:colOff>
      <xdr:row>18</xdr:row>
      <xdr:rowOff>145869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8997166-3D18-4ED6-861C-3F979AA13266}"/>
            </a:ext>
          </a:extLst>
        </xdr:cNvPr>
        <xdr:cNvSpPr txBox="1"/>
      </xdr:nvSpPr>
      <xdr:spPr>
        <a:xfrm>
          <a:off x="302622" y="5270863"/>
          <a:ext cx="4367350" cy="481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rgbClr val="002060"/>
              </a:solidFill>
            </a:rPr>
            <a:t>Path: </a:t>
          </a:r>
          <a:r>
            <a:rPr lang="en-US" sz="2000" b="1">
              <a:solidFill>
                <a:srgbClr val="FF0000"/>
              </a:solidFill>
            </a:rPr>
            <a:t>Data</a:t>
          </a:r>
          <a:r>
            <a:rPr lang="en-US" sz="2000" b="1"/>
            <a:t> to </a:t>
          </a:r>
          <a:r>
            <a:rPr lang="en-US" sz="2000" b="1">
              <a:solidFill>
                <a:srgbClr val="FF0000"/>
              </a:solidFill>
            </a:rPr>
            <a:t>What-if</a:t>
          </a:r>
          <a:r>
            <a:rPr lang="en-US" sz="2000" b="1"/>
            <a:t> to </a:t>
          </a:r>
          <a:r>
            <a:rPr lang="en-US" sz="2000" b="1">
              <a:solidFill>
                <a:srgbClr val="FF0000"/>
              </a:solidFill>
            </a:rPr>
            <a:t>Goal Seek</a:t>
          </a:r>
        </a:p>
      </xdr:txBody>
    </xdr:sp>
    <xdr:clientData/>
  </xdr:twoCellAnchor>
  <xdr:twoCellAnchor>
    <xdr:from>
      <xdr:col>0</xdr:col>
      <xdr:colOff>381000</xdr:colOff>
      <xdr:row>7</xdr:row>
      <xdr:rowOff>348343</xdr:rowOff>
    </xdr:from>
    <xdr:to>
      <xdr:col>9</xdr:col>
      <xdr:colOff>315684</xdr:colOff>
      <xdr:row>16</xdr:row>
      <xdr:rowOff>54429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1B5DA61-102A-157A-DDBB-82E5C680BA06}"/>
            </a:ext>
          </a:extLst>
        </xdr:cNvPr>
        <xdr:cNvSpPr txBox="1"/>
      </xdr:nvSpPr>
      <xdr:spPr>
        <a:xfrm>
          <a:off x="381000" y="2079172"/>
          <a:ext cx="7685313" cy="28738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chemeClr val="tx1"/>
              </a:solidFill>
              <a:latin typeface="Lucida Bright" panose="02040602050505020304" pitchFamily="18" charset="0"/>
            </a:rPr>
            <a:t> Given the following information: </a:t>
          </a:r>
        </a:p>
        <a:p>
          <a:endParaRPr lang="en-US" sz="200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>
              <a:solidFill>
                <a:schemeClr val="tx1"/>
              </a:solidFill>
              <a:latin typeface="Lucida Bright" panose="02040602050505020304" pitchFamily="18" charset="0"/>
            </a:rPr>
            <a:t>a) Calculate the number</a:t>
          </a:r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 of units that have to be produced and sold to realize $250,000 in profit.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b) Can this profit be achieved if the production capacity is 27, 300 units? (Yes or No)</a:t>
          </a:r>
          <a:endParaRPr lang="en-US" sz="20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930457</xdr:colOff>
      <xdr:row>2</xdr:row>
      <xdr:rowOff>85998</xdr:rowOff>
    </xdr:from>
    <xdr:to>
      <xdr:col>8</xdr:col>
      <xdr:colOff>95250</xdr:colOff>
      <xdr:row>6</xdr:row>
      <xdr:rowOff>123826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FC251DE-27D4-4BA6-88EF-4DF0A0FC4958}"/>
            </a:ext>
          </a:extLst>
        </xdr:cNvPr>
        <xdr:cNvSpPr/>
      </xdr:nvSpPr>
      <xdr:spPr>
        <a:xfrm>
          <a:off x="2197282" y="447948"/>
          <a:ext cx="5146493" cy="76172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9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361950</xdr:colOff>
      <xdr:row>1</xdr:row>
      <xdr:rowOff>81099</xdr:rowOff>
    </xdr:from>
    <xdr:to>
      <xdr:col>2</xdr:col>
      <xdr:colOff>613410</xdr:colOff>
      <xdr:row>7</xdr:row>
      <xdr:rowOff>118110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DFD897-9109-41BB-95E5-BDAB4FF2F53F}"/>
            </a:ext>
          </a:extLst>
        </xdr:cNvPr>
        <xdr:cNvSpPr/>
      </xdr:nvSpPr>
      <xdr:spPr>
        <a:xfrm>
          <a:off x="361950" y="262074"/>
          <a:ext cx="1518285" cy="112286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942975</xdr:colOff>
      <xdr:row>8</xdr:row>
      <xdr:rowOff>124642</xdr:rowOff>
    </xdr:from>
    <xdr:to>
      <xdr:col>8</xdr:col>
      <xdr:colOff>942975</xdr:colOff>
      <xdr:row>45</xdr:row>
      <xdr:rowOff>63682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52A084C-1ED8-484D-B620-4E7BF390418A}"/>
            </a:ext>
          </a:extLst>
        </xdr:cNvPr>
        <xdr:cNvCxnSpPr/>
      </xdr:nvCxnSpPr>
      <xdr:spPr>
        <a:xfrm flipH="1">
          <a:off x="8191500" y="1572442"/>
          <a:ext cx="0" cy="88925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308882</xdr:colOff>
      <xdr:row>2</xdr:row>
      <xdr:rowOff>57150</xdr:rowOff>
    </xdr:from>
    <xdr:to>
      <xdr:col>13</xdr:col>
      <xdr:colOff>171630</xdr:colOff>
      <xdr:row>7</xdr:row>
      <xdr:rowOff>47625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4A656C18-12E1-4D8A-8A4D-488CA8E8226B}"/>
            </a:ext>
          </a:extLst>
        </xdr:cNvPr>
        <xdr:cNvSpPr/>
      </xdr:nvSpPr>
      <xdr:spPr>
        <a:xfrm>
          <a:off x="8548007" y="419100"/>
          <a:ext cx="3653698" cy="89535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152400</xdr:colOff>
      <xdr:row>26</xdr:row>
      <xdr:rowOff>209551</xdr:rowOff>
    </xdr:from>
    <xdr:to>
      <xdr:col>7</xdr:col>
      <xdr:colOff>561975</xdr:colOff>
      <xdr:row>29</xdr:row>
      <xdr:rowOff>47626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4C50093-6B03-4941-9CF4-9136100DA4B3}"/>
            </a:ext>
          </a:extLst>
        </xdr:cNvPr>
        <xdr:cNvSpPr txBox="1"/>
      </xdr:nvSpPr>
      <xdr:spPr>
        <a:xfrm>
          <a:off x="152400" y="5810251"/>
          <a:ext cx="66198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Conditional Probability</a:t>
          </a:r>
          <a:endParaRPr lang="en-US" sz="1800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566058</xdr:colOff>
      <xdr:row>17</xdr:row>
      <xdr:rowOff>70667</xdr:rowOff>
    </xdr:from>
    <xdr:to>
      <xdr:col>3</xdr:col>
      <xdr:colOff>238125</xdr:colOff>
      <xdr:row>20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1A5A1A8-7DD7-0287-B9A5-648B0EB7DE2F}"/>
            </a:ext>
          </a:extLst>
        </xdr:cNvPr>
        <xdr:cNvSpPr txBox="1"/>
      </xdr:nvSpPr>
      <xdr:spPr>
        <a:xfrm>
          <a:off x="1194708" y="4785542"/>
          <a:ext cx="1272267" cy="519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Givens:</a:t>
          </a:r>
        </a:p>
      </xdr:txBody>
    </xdr:sp>
    <xdr:clientData/>
  </xdr:twoCellAnchor>
  <xdr:twoCellAnchor>
    <xdr:from>
      <xdr:col>0</xdr:col>
      <xdr:colOff>228601</xdr:colOff>
      <xdr:row>10</xdr:row>
      <xdr:rowOff>104776</xdr:rowOff>
    </xdr:from>
    <xdr:to>
      <xdr:col>7</xdr:col>
      <xdr:colOff>876301</xdr:colOff>
      <xdr:row>14</xdr:row>
      <xdr:rowOff>47625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CD94D36-725E-4B32-AD17-75ADB34AA16D}"/>
            </a:ext>
          </a:extLst>
        </xdr:cNvPr>
        <xdr:cNvSpPr txBox="1"/>
      </xdr:nvSpPr>
      <xdr:spPr>
        <a:xfrm>
          <a:off x="228601" y="2819401"/>
          <a:ext cx="6858000" cy="666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</a:rPr>
            <a:t>By how much (%) the  value of S has changed from P to 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43362</xdr:colOff>
      <xdr:row>1</xdr:row>
      <xdr:rowOff>25400</xdr:rowOff>
    </xdr:from>
    <xdr:to>
      <xdr:col>10</xdr:col>
      <xdr:colOff>555172</xdr:colOff>
      <xdr:row>6</xdr:row>
      <xdr:rowOff>70757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E4A3EEC-87CA-4E26-BA02-65750BE8DC6A}"/>
            </a:ext>
          </a:extLst>
        </xdr:cNvPr>
        <xdr:cNvSpPr/>
      </xdr:nvSpPr>
      <xdr:spPr>
        <a:xfrm>
          <a:off x="2568848" y="210457"/>
          <a:ext cx="5628095" cy="9706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10</a:t>
          </a:r>
        </a:p>
      </xdr:txBody>
    </xdr:sp>
    <xdr:clientData/>
  </xdr:twoCellAnchor>
  <xdr:twoCellAnchor>
    <xdr:from>
      <xdr:col>0</xdr:col>
      <xdr:colOff>588193</xdr:colOff>
      <xdr:row>0</xdr:row>
      <xdr:rowOff>73115</xdr:rowOff>
    </xdr:from>
    <xdr:to>
      <xdr:col>2</xdr:col>
      <xdr:colOff>855889</xdr:colOff>
      <xdr:row>6</xdr:row>
      <xdr:rowOff>122463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F9761C-3551-4B5C-88BD-4514A7F91826}"/>
            </a:ext>
          </a:extLst>
        </xdr:cNvPr>
        <xdr:cNvSpPr/>
      </xdr:nvSpPr>
      <xdr:spPr>
        <a:xfrm>
          <a:off x="588193" y="73115"/>
          <a:ext cx="1530439" cy="11596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859973</xdr:colOff>
      <xdr:row>7</xdr:row>
      <xdr:rowOff>82460</xdr:rowOff>
    </xdr:from>
    <xdr:to>
      <xdr:col>10</xdr:col>
      <xdr:colOff>859973</xdr:colOff>
      <xdr:row>40</xdr:row>
      <xdr:rowOff>179614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FB84A1F-4970-4373-AA81-85ED8FB75AAC}"/>
            </a:ext>
          </a:extLst>
        </xdr:cNvPr>
        <xdr:cNvCxnSpPr/>
      </xdr:nvCxnSpPr>
      <xdr:spPr>
        <a:xfrm>
          <a:off x="8501744" y="1377860"/>
          <a:ext cx="0" cy="73361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185056</xdr:colOff>
      <xdr:row>1</xdr:row>
      <xdr:rowOff>97971</xdr:rowOff>
    </xdr:from>
    <xdr:to>
      <xdr:col>15</xdr:col>
      <xdr:colOff>117020</xdr:colOff>
      <xdr:row>5</xdr:row>
      <xdr:rowOff>67944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782D2B50-9C82-4A35-AE58-DF790C520C65}"/>
            </a:ext>
          </a:extLst>
        </xdr:cNvPr>
        <xdr:cNvSpPr/>
      </xdr:nvSpPr>
      <xdr:spPr>
        <a:xfrm>
          <a:off x="10047513" y="283028"/>
          <a:ext cx="2860221" cy="710202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11</xdr:col>
      <xdr:colOff>127906</xdr:colOff>
      <xdr:row>9</xdr:row>
      <xdr:rowOff>168729</xdr:rowOff>
    </xdr:from>
    <xdr:to>
      <xdr:col>19</xdr:col>
      <xdr:colOff>394607</xdr:colOff>
      <xdr:row>15</xdr:row>
      <xdr:rowOff>8165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8EEFC9E-F1AF-4790-B51D-C7B059367D2C}"/>
            </a:ext>
          </a:extLst>
        </xdr:cNvPr>
        <xdr:cNvSpPr txBox="1"/>
      </xdr:nvSpPr>
      <xdr:spPr>
        <a:xfrm>
          <a:off x="9990363" y="1834243"/>
          <a:ext cx="5894615" cy="949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a) Mean of Binomial Distribution = </a:t>
          </a:r>
          <a:r>
            <a:rPr lang="el-GR" sz="2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Times New Roman" panose="02020603050405020304" pitchFamily="18" charset="0"/>
            </a:rPr>
            <a:t>= n * </a:t>
          </a:r>
          <a:r>
            <a:rPr lang="el-GR" sz="24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= 5 * 0.1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0.50</a:t>
          </a:r>
          <a:endParaRPr lang="en-US" sz="24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225878</xdr:colOff>
      <xdr:row>17</xdr:row>
      <xdr:rowOff>84365</xdr:rowOff>
    </xdr:from>
    <xdr:to>
      <xdr:col>19</xdr:col>
      <xdr:colOff>465365</xdr:colOff>
      <xdr:row>22</xdr:row>
      <xdr:rowOff>149678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608D6B8-DA02-4DC1-BA89-D66BF6EB20D3}"/>
            </a:ext>
          </a:extLst>
        </xdr:cNvPr>
        <xdr:cNvSpPr txBox="1"/>
      </xdr:nvSpPr>
      <xdr:spPr>
        <a:xfrm>
          <a:off x="10088335" y="3230336"/>
          <a:ext cx="5867401" cy="990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b) Variance of the binomial distribution =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l-GR" sz="2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Times New Roman" panose="02020603050405020304" pitchFamily="18" charset="0"/>
            </a:rPr>
            <a:t>=n * 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* (1 - 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) = (5 * 0.1) * (0.9)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0.45</a:t>
          </a:r>
          <a:endParaRPr lang="en-US" sz="24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209550</xdr:colOff>
      <xdr:row>25</xdr:row>
      <xdr:rowOff>119742</xdr:rowOff>
    </xdr:from>
    <xdr:to>
      <xdr:col>19</xdr:col>
      <xdr:colOff>489857</xdr:colOff>
      <xdr:row>29</xdr:row>
      <xdr:rowOff>97971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48DAD19-46CF-4EB3-9AF8-B79A04B96CE7}"/>
            </a:ext>
          </a:extLst>
        </xdr:cNvPr>
        <xdr:cNvSpPr txBox="1"/>
      </xdr:nvSpPr>
      <xdr:spPr>
        <a:xfrm>
          <a:off x="8929007" y="4746171"/>
          <a:ext cx="5908221" cy="8926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</a:rPr>
            <a:t>c) Use BINOM.DIST Probabilities</a:t>
          </a:r>
        </a:p>
      </xdr:txBody>
    </xdr:sp>
    <xdr:clientData/>
  </xdr:twoCellAnchor>
  <xdr:twoCellAnchor>
    <xdr:from>
      <xdr:col>0</xdr:col>
      <xdr:colOff>457200</xdr:colOff>
      <xdr:row>9</xdr:row>
      <xdr:rowOff>119744</xdr:rowOff>
    </xdr:from>
    <xdr:to>
      <xdr:col>10</xdr:col>
      <xdr:colOff>119743</xdr:colOff>
      <xdr:row>32</xdr:row>
      <xdr:rowOff>239487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F1CD2C6-B0F0-46CE-84D2-A847DE0C65EE}"/>
                </a:ext>
              </a:extLst>
            </xdr:cNvPr>
            <xdr:cNvSpPr txBox="1"/>
          </xdr:nvSpPr>
          <xdr:spPr>
            <a:xfrm>
              <a:off x="457200" y="1785258"/>
              <a:ext cx="7304314" cy="481148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Givens: d</a:t>
              </a:r>
              <a:r>
                <a:rPr lang="en-US" sz="1400" b="1" baseline="0">
                  <a:solidFill>
                    <a:schemeClr val="bg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1</a:t>
              </a:r>
            </a:p>
            <a:p>
              <a:r>
                <a:rPr lang="en-US" sz="1400" baseline="0">
                  <a:solidFill>
                    <a:schemeClr val="bg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76</a:t>
              </a: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n = 5</a:t>
              </a:r>
            </a:p>
            <a:p>
              <a14:m>
                <m:oMath xmlns:m="http://schemas.openxmlformats.org/officeDocument/2006/math">
                  <m:r>
                    <a:rPr lang="en-US" sz="280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𝜋</m:t>
                  </m:r>
                </m:oMath>
              </a14:m>
              <a:r>
                <a:rPr lang="en-US" sz="28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0.1</a:t>
              </a:r>
            </a:p>
            <a:p>
              <a:endParaRPr lang="en-US" sz="28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8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a) Calculate the mean</a:t>
              </a:r>
            </a:p>
            <a:p>
              <a:r>
                <a:rPr lang="en-US" sz="28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b) Calculate the variance </a:t>
              </a:r>
            </a:p>
            <a:p>
              <a:r>
                <a:rPr lang="en-US" sz="28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c) What is the probability that four items will be defective?</a:t>
              </a:r>
            </a:p>
            <a:p>
              <a:endParaRPr lang="en-US" sz="28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1" baseline="0">
                  <a:solidFill>
                    <a:srgbClr val="002060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Binomial distribution:</a:t>
              </a:r>
              <a:endParaRPr lang="en-US" sz="2400" b="1">
                <a:solidFill>
                  <a:srgbClr val="002060"/>
                </a:solidFill>
                <a:effectLst/>
                <a:latin typeface="Lucida Bright" panose="02040602050505020304" pitchFamily="18" charset="0"/>
              </a:endParaRPr>
            </a:p>
            <a:p>
              <a:endParaRPr lang="en-US" sz="20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F1CD2C6-B0F0-46CE-84D2-A847DE0C65EE}"/>
                </a:ext>
              </a:extLst>
            </xdr:cNvPr>
            <xdr:cNvSpPr txBox="1"/>
          </xdr:nvSpPr>
          <xdr:spPr>
            <a:xfrm>
              <a:off x="457200" y="1785258"/>
              <a:ext cx="7304314" cy="481148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Givens: d</a:t>
              </a:r>
              <a:r>
                <a:rPr lang="en-US" sz="1400" b="1" baseline="0">
                  <a:solidFill>
                    <a:schemeClr val="bg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1</a:t>
              </a:r>
            </a:p>
            <a:p>
              <a:r>
                <a:rPr lang="en-US" sz="1400" baseline="0">
                  <a:solidFill>
                    <a:schemeClr val="bg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76</a:t>
              </a: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n = 5</a:t>
              </a:r>
            </a:p>
            <a:p>
              <a:r>
                <a:rPr lang="en-US" sz="28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lang="en-US" sz="28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0.1</a:t>
              </a:r>
            </a:p>
            <a:p>
              <a:endParaRPr lang="en-US" sz="28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8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a) Calculate the mean</a:t>
              </a:r>
            </a:p>
            <a:p>
              <a:r>
                <a:rPr lang="en-US" sz="28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b) Calculate the variance </a:t>
              </a:r>
            </a:p>
            <a:p>
              <a:r>
                <a:rPr lang="en-US" sz="28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c) What is the probability that four items will be defective?</a:t>
              </a:r>
            </a:p>
            <a:p>
              <a:endParaRPr lang="en-US" sz="28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1" baseline="0">
                  <a:solidFill>
                    <a:srgbClr val="002060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Binomial distribution:</a:t>
              </a:r>
              <a:endParaRPr lang="en-US" sz="2400" b="1">
                <a:solidFill>
                  <a:srgbClr val="002060"/>
                </a:solidFill>
                <a:effectLst/>
                <a:latin typeface="Lucida Bright" panose="02040602050505020304" pitchFamily="18" charset="0"/>
              </a:endParaRPr>
            </a:p>
            <a:p>
              <a:endParaRPr lang="en-US" sz="20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241665</xdr:colOff>
      <xdr:row>2</xdr:row>
      <xdr:rowOff>30480</xdr:rowOff>
    </xdr:from>
    <xdr:to>
      <xdr:col>2</xdr:col>
      <xdr:colOff>566058</xdr:colOff>
      <xdr:row>7</xdr:row>
      <xdr:rowOff>127908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6D4D2-17BE-49A4-BDAB-F81F6577D213}"/>
            </a:ext>
          </a:extLst>
        </xdr:cNvPr>
        <xdr:cNvSpPr/>
      </xdr:nvSpPr>
      <xdr:spPr>
        <a:xfrm>
          <a:off x="241665" y="400594"/>
          <a:ext cx="1565364" cy="1022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702761</xdr:colOff>
      <xdr:row>7</xdr:row>
      <xdr:rowOff>82913</xdr:rowOff>
    </xdr:from>
    <xdr:to>
      <xdr:col>11</xdr:col>
      <xdr:colOff>702761</xdr:colOff>
      <xdr:row>31</xdr:row>
      <xdr:rowOff>32839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BC1E3B2-3B4B-4D1C-B236-501FFD4E002B}"/>
            </a:ext>
          </a:extLst>
        </xdr:cNvPr>
        <xdr:cNvCxnSpPr/>
      </xdr:nvCxnSpPr>
      <xdr:spPr>
        <a:xfrm flipH="1">
          <a:off x="7604304" y="1378313"/>
          <a:ext cx="0" cy="77114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473529</xdr:colOff>
      <xdr:row>2</xdr:row>
      <xdr:rowOff>46266</xdr:rowOff>
    </xdr:from>
    <xdr:to>
      <xdr:col>10</xdr:col>
      <xdr:colOff>566057</xdr:colOff>
      <xdr:row>7</xdr:row>
      <xdr:rowOff>46265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1C1A67B2-D4BF-4DC2-921F-8CF13FFEB4CB}"/>
            </a:ext>
          </a:extLst>
        </xdr:cNvPr>
        <xdr:cNvSpPr/>
      </xdr:nvSpPr>
      <xdr:spPr>
        <a:xfrm>
          <a:off x="2334986" y="416380"/>
          <a:ext cx="4512128" cy="925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76199</xdr:colOff>
      <xdr:row>3</xdr:row>
      <xdr:rowOff>65315</xdr:rowOff>
    </xdr:from>
    <xdr:to>
      <xdr:col>13</xdr:col>
      <xdr:colOff>1230085</xdr:colOff>
      <xdr:row>7</xdr:row>
      <xdr:rowOff>43543</xdr:rowOff>
    </xdr:to>
    <xdr:sp macro="" textlink="">
      <xdr:nvSpPr>
        <xdr:cNvPr id="22" name="Rounded Rectangle 4">
          <a:extLst>
            <a:ext uri="{FF2B5EF4-FFF2-40B4-BE49-F238E27FC236}">
              <a16:creationId xmlns:a16="http://schemas.microsoft.com/office/drawing/2014/main" id="{76C69149-B6A2-4825-BB0A-8B91221A2177}"/>
            </a:ext>
          </a:extLst>
        </xdr:cNvPr>
        <xdr:cNvSpPr/>
      </xdr:nvSpPr>
      <xdr:spPr>
        <a:xfrm>
          <a:off x="7913913" y="620486"/>
          <a:ext cx="3559629" cy="7184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250371</xdr:colOff>
      <xdr:row>18</xdr:row>
      <xdr:rowOff>97969</xdr:rowOff>
    </xdr:from>
    <xdr:to>
      <xdr:col>19</xdr:col>
      <xdr:colOff>381000</xdr:colOff>
      <xdr:row>19</xdr:row>
      <xdr:rowOff>185057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59EF3BF-2E6A-4233-9E6D-BFCC89F7B2CB}"/>
            </a:ext>
          </a:extLst>
        </xdr:cNvPr>
        <xdr:cNvSpPr txBox="1"/>
      </xdr:nvSpPr>
      <xdr:spPr>
        <a:xfrm>
          <a:off x="14238514" y="5704112"/>
          <a:ext cx="2057400" cy="435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Decision:</a:t>
          </a:r>
          <a:r>
            <a:rPr lang="en-US" sz="1800" baseline="0"/>
            <a:t> Expand</a:t>
          </a:r>
          <a:endParaRPr 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65314</xdr:colOff>
      <xdr:row>14</xdr:row>
      <xdr:rowOff>2178</xdr:rowOff>
    </xdr:from>
    <xdr:to>
      <xdr:col>20</xdr:col>
      <xdr:colOff>518159</xdr:colOff>
      <xdr:row>14</xdr:row>
      <xdr:rowOff>576944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FB335AB-916D-4942-AA50-5E55C07AE280}"/>
            </a:ext>
          </a:extLst>
        </xdr:cNvPr>
        <xdr:cNvSpPr txBox="1"/>
      </xdr:nvSpPr>
      <xdr:spPr>
        <a:xfrm>
          <a:off x="13759543" y="2897778"/>
          <a:ext cx="4404359" cy="5747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$1800,000*0.3 + $1710,000*0.7 = </a:t>
          </a:r>
          <a:endParaRPr 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43542</xdr:colOff>
      <xdr:row>15</xdr:row>
      <xdr:rowOff>32655</xdr:rowOff>
    </xdr:from>
    <xdr:to>
      <xdr:col>20</xdr:col>
      <xdr:colOff>555171</xdr:colOff>
      <xdr:row>16</xdr:row>
      <xdr:rowOff>32654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A0A9DDE-5350-48D0-B0E5-8788546368EE}"/>
            </a:ext>
          </a:extLst>
        </xdr:cNvPr>
        <xdr:cNvSpPr txBox="1"/>
      </xdr:nvSpPr>
      <xdr:spPr>
        <a:xfrm>
          <a:off x="13737771" y="3526969"/>
          <a:ext cx="4463143" cy="576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$300,000*0.3 + (-$150,000)*0.7= </a:t>
          </a:r>
          <a:endParaRPr lang="en-US" sz="18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15</xdr:col>
      <xdr:colOff>65313</xdr:colOff>
      <xdr:row>16</xdr:row>
      <xdr:rowOff>108858</xdr:rowOff>
    </xdr:from>
    <xdr:to>
      <xdr:col>20</xdr:col>
      <xdr:colOff>548640</xdr:colOff>
      <xdr:row>17</xdr:row>
      <xdr:rowOff>137159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C918413-AF0B-42E4-B8DA-9572305C0C4A}"/>
            </a:ext>
          </a:extLst>
        </xdr:cNvPr>
        <xdr:cNvSpPr txBox="1"/>
      </xdr:nvSpPr>
      <xdr:spPr>
        <a:xfrm>
          <a:off x="13759542" y="4180115"/>
          <a:ext cx="4434841" cy="55081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$320,000*0.3 + $220,000*0.7 = </a:t>
          </a:r>
          <a:endParaRPr lang="en-US" sz="18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359228</xdr:colOff>
      <xdr:row>11</xdr:row>
      <xdr:rowOff>76199</xdr:rowOff>
    </xdr:from>
    <xdr:to>
      <xdr:col>11</xdr:col>
      <xdr:colOff>511628</xdr:colOff>
      <xdr:row>17</xdr:row>
      <xdr:rowOff>239486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51F9448-4365-4920-B6C5-14A11117BDDD}"/>
                </a:ext>
              </a:extLst>
            </xdr:cNvPr>
            <xdr:cNvSpPr txBox="1"/>
          </xdr:nvSpPr>
          <xdr:spPr>
            <a:xfrm>
              <a:off x="359228" y="3222170"/>
              <a:ext cx="7053943" cy="272143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</a:rPr>
                <a:t>Russell 60</a:t>
              </a:r>
              <a:r>
                <a:rPr lang="en-US" sz="800" b="0" i="0" u="none" strike="noStrike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800">
                  <a:solidFill>
                    <a:schemeClr val="bg1"/>
                  </a:solidFill>
                </a:rPr>
                <a:t> </a:t>
              </a:r>
            </a:p>
            <a:p>
              <a:r>
                <a:rPr lang="en-US" sz="2000" baseline="0"/>
                <a:t>Lets assume that </a:t>
              </a:r>
              <a14:m>
                <m:oMath xmlns:m="http://schemas.openxmlformats.org/officeDocument/2006/math">
                  <m:r>
                    <a:rPr lang="en-US" sz="2000" i="1" baseline="0">
                      <a:latin typeface="Cambria Math" panose="02040503050406030204" pitchFamily="18" charset="0"/>
                    </a:rPr>
                    <m:t>𝛽</m:t>
                  </m:r>
                </m:oMath>
              </a14:m>
              <a:r>
                <a:rPr lang="en-US" sz="2000" baseline="0"/>
                <a:t> = 0.7. What would be the best decision given the following information?</a:t>
              </a:r>
            </a:p>
            <a:p>
              <a:endParaRPr lang="en-US" sz="2000" baseline="0"/>
            </a:p>
            <a:p>
              <a:r>
                <a:rPr lang="en-US" sz="2400" b="1" baseline="0">
                  <a:solidFill>
                    <a:srgbClr val="002060"/>
                  </a:solidFill>
                  <a:latin typeface="Lucida Bright" panose="02040602050505020304" pitchFamily="18" charset="0"/>
                </a:rPr>
                <a:t>Hurwicz Criterion</a:t>
              </a: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51F9448-4365-4920-B6C5-14A11117BDDD}"/>
                </a:ext>
              </a:extLst>
            </xdr:cNvPr>
            <xdr:cNvSpPr txBox="1"/>
          </xdr:nvSpPr>
          <xdr:spPr>
            <a:xfrm>
              <a:off x="359228" y="3222170"/>
              <a:ext cx="7053943" cy="272143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</a:rPr>
                <a:t>Russell 60</a:t>
              </a:r>
              <a:r>
                <a:rPr lang="en-US" sz="800" b="0" i="0" u="none" strike="noStrike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800">
                  <a:solidFill>
                    <a:schemeClr val="bg1"/>
                  </a:solidFill>
                </a:rPr>
                <a:t> </a:t>
              </a:r>
            </a:p>
            <a:p>
              <a:r>
                <a:rPr lang="en-US" sz="2000" baseline="0"/>
                <a:t>Lets assume that </a:t>
              </a:r>
              <a:r>
                <a:rPr lang="en-US" sz="2000" i="0" baseline="0">
                  <a:latin typeface="Cambria Math" panose="02040503050406030204" pitchFamily="18" charset="0"/>
                </a:rPr>
                <a:t>𝛽</a:t>
              </a:r>
              <a:r>
                <a:rPr lang="en-US" sz="2000" baseline="0"/>
                <a:t> = 0.7. What would be the best decision given the following information?</a:t>
              </a:r>
            </a:p>
            <a:p>
              <a:endParaRPr lang="en-US" sz="2000" baseline="0"/>
            </a:p>
            <a:p>
              <a:r>
                <a:rPr lang="en-US" sz="2400" b="1" baseline="0">
                  <a:solidFill>
                    <a:srgbClr val="002060"/>
                  </a:solidFill>
                  <a:latin typeface="Lucida Bright" panose="02040602050505020304" pitchFamily="18" charset="0"/>
                </a:rPr>
                <a:t>Hurwicz Criterion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97519</xdr:colOff>
      <xdr:row>2</xdr:row>
      <xdr:rowOff>41092</xdr:rowOff>
    </xdr:from>
    <xdr:to>
      <xdr:col>27</xdr:col>
      <xdr:colOff>255361</xdr:colOff>
      <xdr:row>8</xdr:row>
      <xdr:rowOff>34290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279" y="406852"/>
          <a:ext cx="8280762" cy="109047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4000" b="1" baseline="0">
              <a:solidFill>
                <a:srgbClr val="C00000"/>
              </a:solidFill>
              <a:latin typeface="Lucida Bright" panose="02040602050505020304" pitchFamily="18" charset="0"/>
            </a:rPr>
            <a:t>Exam 1 Answers 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- Problems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588555</xdr:colOff>
      <xdr:row>10</xdr:row>
      <xdr:rowOff>89533</xdr:rowOff>
    </xdr:from>
    <xdr:to>
      <xdr:col>14</xdr:col>
      <xdr:colOff>350520</xdr:colOff>
      <xdr:row>15</xdr:row>
      <xdr:rowOff>67762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87275" y="1918333"/>
          <a:ext cx="3511005" cy="8926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 1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45720</xdr:colOff>
      <xdr:row>17</xdr:row>
      <xdr:rowOff>105501</xdr:rowOff>
    </xdr:from>
    <xdr:to>
      <xdr:col>14</xdr:col>
      <xdr:colOff>365759</xdr:colOff>
      <xdr:row>22</xdr:row>
      <xdr:rowOff>91440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69280" y="3214461"/>
          <a:ext cx="3444239" cy="90033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 2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563879</xdr:colOff>
      <xdr:row>39</xdr:row>
      <xdr:rowOff>162742</xdr:rowOff>
    </xdr:from>
    <xdr:to>
      <xdr:col>14</xdr:col>
      <xdr:colOff>391160</xdr:colOff>
      <xdr:row>44</xdr:row>
      <xdr:rowOff>92348</xdr:rowOff>
    </xdr:to>
    <xdr:sp macro="" textlink="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562599" y="7295062"/>
          <a:ext cx="3576321" cy="84400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 5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411480</xdr:colOff>
      <xdr:row>10</xdr:row>
      <xdr:rowOff>92075</xdr:rowOff>
    </xdr:from>
    <xdr:to>
      <xdr:col>28</xdr:col>
      <xdr:colOff>284479</xdr:colOff>
      <xdr:row>15</xdr:row>
      <xdr:rowOff>5352</xdr:rowOff>
    </xdr:to>
    <xdr:sp macro="" textlink="">
      <xdr:nvSpPr>
        <xdr:cNvPr id="8" name="Rounded 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157960" y="1920875"/>
          <a:ext cx="3622039" cy="8276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 6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552175</xdr:colOff>
      <xdr:row>40</xdr:row>
      <xdr:rowOff>53883</xdr:rowOff>
    </xdr:from>
    <xdr:to>
      <xdr:col>28</xdr:col>
      <xdr:colOff>236220</xdr:colOff>
      <xdr:row>44</xdr:row>
      <xdr:rowOff>144596</xdr:rowOff>
    </xdr:to>
    <xdr:sp macro="" textlink="">
      <xdr:nvSpPr>
        <xdr:cNvPr id="10" name="Rounded Rectangl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298655" y="7369083"/>
          <a:ext cx="3433085" cy="8222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 10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97427</xdr:colOff>
      <xdr:row>0</xdr:row>
      <xdr:rowOff>130266</xdr:rowOff>
    </xdr:from>
    <xdr:to>
      <xdr:col>5</xdr:col>
      <xdr:colOff>74295</xdr:colOff>
      <xdr:row>8</xdr:row>
      <xdr:rowOff>81280</xdr:rowOff>
    </xdr:to>
    <xdr:sp macro="" textlink="">
      <xdr:nvSpPr>
        <xdr:cNvPr id="11" name="Left Arrow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347107" y="130266"/>
          <a:ext cx="1851388" cy="141405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27941</xdr:colOff>
      <xdr:row>24</xdr:row>
      <xdr:rowOff>121921</xdr:rowOff>
    </xdr:from>
    <xdr:to>
      <xdr:col>14</xdr:col>
      <xdr:colOff>381000</xdr:colOff>
      <xdr:row>29</xdr:row>
      <xdr:rowOff>106319</xdr:rowOff>
    </xdr:to>
    <xdr:sp macro="" textlink="">
      <xdr:nvSpPr>
        <xdr:cNvPr id="12" name="Rounded Rectangl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651501" y="4511041"/>
          <a:ext cx="3477259" cy="8987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 3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41</xdr:col>
      <xdr:colOff>472349</xdr:colOff>
      <xdr:row>0</xdr:row>
      <xdr:rowOff>0</xdr:rowOff>
    </xdr:from>
    <xdr:to>
      <xdr:col>49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  <xdr:twoCellAnchor>
    <xdr:from>
      <xdr:col>8</xdr:col>
      <xdr:colOff>533400</xdr:colOff>
      <xdr:row>32</xdr:row>
      <xdr:rowOff>45720</xdr:rowOff>
    </xdr:from>
    <xdr:to>
      <xdr:col>14</xdr:col>
      <xdr:colOff>419100</xdr:colOff>
      <xdr:row>37</xdr:row>
      <xdr:rowOff>6893</xdr:rowOff>
    </xdr:to>
    <xdr:sp macro="" textlink="">
      <xdr:nvSpPr>
        <xdr:cNvPr id="15" name="Rounded Rectangle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DDE4F94-10D3-4D73-BA54-E7660826E91C}"/>
            </a:ext>
          </a:extLst>
        </xdr:cNvPr>
        <xdr:cNvSpPr/>
      </xdr:nvSpPr>
      <xdr:spPr>
        <a:xfrm>
          <a:off x="5532120" y="5897880"/>
          <a:ext cx="3634740" cy="87557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 4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398780</xdr:colOff>
      <xdr:row>24</xdr:row>
      <xdr:rowOff>162560</xdr:rowOff>
    </xdr:from>
    <xdr:to>
      <xdr:col>28</xdr:col>
      <xdr:colOff>320040</xdr:colOff>
      <xdr:row>29</xdr:row>
      <xdr:rowOff>83093</xdr:rowOff>
    </xdr:to>
    <xdr:sp macro="" textlink="">
      <xdr:nvSpPr>
        <xdr:cNvPr id="16" name="Rounded Rectangle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9BB2E48-09C8-4E8F-B84D-975AD22C412C}"/>
            </a:ext>
          </a:extLst>
        </xdr:cNvPr>
        <xdr:cNvSpPr/>
      </xdr:nvSpPr>
      <xdr:spPr>
        <a:xfrm>
          <a:off x="14145260" y="4551680"/>
          <a:ext cx="3670300" cy="8349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 8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487680</xdr:colOff>
      <xdr:row>32</xdr:row>
      <xdr:rowOff>68580</xdr:rowOff>
    </xdr:from>
    <xdr:to>
      <xdr:col>28</xdr:col>
      <xdr:colOff>320040</xdr:colOff>
      <xdr:row>36</xdr:row>
      <xdr:rowOff>166913</xdr:rowOff>
    </xdr:to>
    <xdr:sp macro="" textlink="">
      <xdr:nvSpPr>
        <xdr:cNvPr id="17" name="Rounded 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5FDC91-5ECB-482A-AB69-C21A0CF7DA51}"/>
            </a:ext>
          </a:extLst>
        </xdr:cNvPr>
        <xdr:cNvSpPr/>
      </xdr:nvSpPr>
      <xdr:spPr>
        <a:xfrm>
          <a:off x="14234160" y="5920740"/>
          <a:ext cx="3581400" cy="82985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 9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441960</xdr:colOff>
      <xdr:row>17</xdr:row>
      <xdr:rowOff>111761</xdr:rowOff>
    </xdr:from>
    <xdr:to>
      <xdr:col>28</xdr:col>
      <xdr:colOff>365760</xdr:colOff>
      <xdr:row>22</xdr:row>
      <xdr:rowOff>22861</xdr:rowOff>
    </xdr:to>
    <xdr:sp macro="" textlink="">
      <xdr:nvSpPr>
        <xdr:cNvPr id="19" name="Rounded Rectangle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A0B3710-C7A8-4243-90FA-50611FFE3EC4}"/>
            </a:ext>
          </a:extLst>
        </xdr:cNvPr>
        <xdr:cNvSpPr/>
      </xdr:nvSpPr>
      <xdr:spPr>
        <a:xfrm>
          <a:off x="14188440" y="3220721"/>
          <a:ext cx="3672840" cy="8255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 7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91440</xdr:colOff>
      <xdr:row>10</xdr:row>
      <xdr:rowOff>60960</xdr:rowOff>
    </xdr:from>
    <xdr:to>
      <xdr:col>35</xdr:col>
      <xdr:colOff>0</xdr:colOff>
      <xdr:row>14</xdr:row>
      <xdr:rowOff>157117</xdr:rowOff>
    </xdr:to>
    <xdr:sp macro="" textlink="">
      <xdr:nvSpPr>
        <xdr:cNvPr id="13" name="Rounded Rectangle 9">
          <a:extLst>
            <a:ext uri="{FF2B5EF4-FFF2-40B4-BE49-F238E27FC236}">
              <a16:creationId xmlns:a16="http://schemas.microsoft.com/office/drawing/2014/main" id="{9276CBCF-01DF-4DAD-A6AA-6608EF3EA7C3}"/>
            </a:ext>
          </a:extLst>
        </xdr:cNvPr>
        <xdr:cNvSpPr/>
      </xdr:nvSpPr>
      <xdr:spPr>
        <a:xfrm>
          <a:off x="18211800" y="1889760"/>
          <a:ext cx="3657600" cy="8276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Descriptive</a:t>
          </a:r>
        </a:p>
      </xdr:txBody>
    </xdr:sp>
    <xdr:clientData/>
  </xdr:twoCellAnchor>
  <xdr:twoCellAnchor>
    <xdr:from>
      <xdr:col>15</xdr:col>
      <xdr:colOff>213360</xdr:colOff>
      <xdr:row>10</xdr:row>
      <xdr:rowOff>167640</xdr:rowOff>
    </xdr:from>
    <xdr:to>
      <xdr:col>20</xdr:col>
      <xdr:colOff>609600</xdr:colOff>
      <xdr:row>15</xdr:row>
      <xdr:rowOff>80917</xdr:rowOff>
    </xdr:to>
    <xdr:sp macro="" textlink="">
      <xdr:nvSpPr>
        <xdr:cNvPr id="21" name="Rounded Rectangle 9">
          <a:extLst>
            <a:ext uri="{FF2B5EF4-FFF2-40B4-BE49-F238E27FC236}">
              <a16:creationId xmlns:a16="http://schemas.microsoft.com/office/drawing/2014/main" id="{63B57D66-3657-4AA4-BF6B-EEFF40D1E882}"/>
            </a:ext>
          </a:extLst>
        </xdr:cNvPr>
        <xdr:cNvSpPr/>
      </xdr:nvSpPr>
      <xdr:spPr>
        <a:xfrm>
          <a:off x="9585960" y="1996440"/>
          <a:ext cx="3520440" cy="8276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Uniform</a:t>
          </a:r>
        </a:p>
      </xdr:txBody>
    </xdr:sp>
    <xdr:clientData/>
  </xdr:twoCellAnchor>
  <xdr:twoCellAnchor>
    <xdr:from>
      <xdr:col>15</xdr:col>
      <xdr:colOff>198120</xdr:colOff>
      <xdr:row>17</xdr:row>
      <xdr:rowOff>91440</xdr:rowOff>
    </xdr:from>
    <xdr:to>
      <xdr:col>21</xdr:col>
      <xdr:colOff>60960</xdr:colOff>
      <xdr:row>22</xdr:row>
      <xdr:rowOff>80917</xdr:rowOff>
    </xdr:to>
    <xdr:sp macro="" textlink="">
      <xdr:nvSpPr>
        <xdr:cNvPr id="23" name="Rounded Rectangle 9">
          <a:extLst>
            <a:ext uri="{FF2B5EF4-FFF2-40B4-BE49-F238E27FC236}">
              <a16:creationId xmlns:a16="http://schemas.microsoft.com/office/drawing/2014/main" id="{6E765B1B-D51E-4C8F-8515-E2E21D73B865}"/>
            </a:ext>
          </a:extLst>
        </xdr:cNvPr>
        <xdr:cNvSpPr/>
      </xdr:nvSpPr>
      <xdr:spPr>
        <a:xfrm>
          <a:off x="9570720" y="3200400"/>
          <a:ext cx="3611880" cy="9038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Simple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Prob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259080</xdr:colOff>
      <xdr:row>17</xdr:row>
      <xdr:rowOff>106680</xdr:rowOff>
    </xdr:from>
    <xdr:to>
      <xdr:col>35</xdr:col>
      <xdr:colOff>45720</xdr:colOff>
      <xdr:row>22</xdr:row>
      <xdr:rowOff>19957</xdr:rowOff>
    </xdr:to>
    <xdr:sp macro="" textlink="">
      <xdr:nvSpPr>
        <xdr:cNvPr id="24" name="Rounded Rectangle 9">
          <a:extLst>
            <a:ext uri="{FF2B5EF4-FFF2-40B4-BE49-F238E27FC236}">
              <a16:creationId xmlns:a16="http://schemas.microsoft.com/office/drawing/2014/main" id="{B6EB68AB-A328-4AA9-B6E7-5320457ED2F1}"/>
            </a:ext>
          </a:extLst>
        </xdr:cNvPr>
        <xdr:cNvSpPr/>
      </xdr:nvSpPr>
      <xdr:spPr>
        <a:xfrm>
          <a:off x="18379440" y="3215640"/>
          <a:ext cx="3535680" cy="8276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Counting</a:t>
          </a:r>
        </a:p>
      </xdr:txBody>
    </xdr:sp>
    <xdr:clientData/>
  </xdr:twoCellAnchor>
  <xdr:twoCellAnchor>
    <xdr:from>
      <xdr:col>15</xdr:col>
      <xdr:colOff>243840</xdr:colOff>
      <xdr:row>40</xdr:row>
      <xdr:rowOff>15241</xdr:rowOff>
    </xdr:from>
    <xdr:to>
      <xdr:col>21</xdr:col>
      <xdr:colOff>76200</xdr:colOff>
      <xdr:row>45</xdr:row>
      <xdr:rowOff>15241</xdr:rowOff>
    </xdr:to>
    <xdr:sp macro="" textlink="">
      <xdr:nvSpPr>
        <xdr:cNvPr id="25" name="Rounded Rectangle 9">
          <a:extLst>
            <a:ext uri="{FF2B5EF4-FFF2-40B4-BE49-F238E27FC236}">
              <a16:creationId xmlns:a16="http://schemas.microsoft.com/office/drawing/2014/main" id="{03F18BAD-42C5-4268-B725-4E8AE562638F}"/>
            </a:ext>
          </a:extLst>
        </xdr:cNvPr>
        <xdr:cNvSpPr/>
      </xdr:nvSpPr>
      <xdr:spPr>
        <a:xfrm>
          <a:off x="9616440" y="7330441"/>
          <a:ext cx="3581400" cy="9144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Normal</a:t>
          </a:r>
        </a:p>
      </xdr:txBody>
    </xdr:sp>
    <xdr:clientData/>
  </xdr:twoCellAnchor>
  <xdr:twoCellAnchor>
    <xdr:from>
      <xdr:col>15</xdr:col>
      <xdr:colOff>243840</xdr:colOff>
      <xdr:row>31</xdr:row>
      <xdr:rowOff>167640</xdr:rowOff>
    </xdr:from>
    <xdr:to>
      <xdr:col>21</xdr:col>
      <xdr:colOff>30480</xdr:colOff>
      <xdr:row>37</xdr:row>
      <xdr:rowOff>4717</xdr:rowOff>
    </xdr:to>
    <xdr:sp macro="" textlink="">
      <xdr:nvSpPr>
        <xdr:cNvPr id="26" name="Rounded Rectangle 9">
          <a:extLst>
            <a:ext uri="{FF2B5EF4-FFF2-40B4-BE49-F238E27FC236}">
              <a16:creationId xmlns:a16="http://schemas.microsoft.com/office/drawing/2014/main" id="{D54DE052-8F80-423D-87C7-BC222FD0588E}"/>
            </a:ext>
          </a:extLst>
        </xdr:cNvPr>
        <xdr:cNvSpPr/>
      </xdr:nvSpPr>
      <xdr:spPr>
        <a:xfrm>
          <a:off x="9616440" y="5836920"/>
          <a:ext cx="3535680" cy="934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Decision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Support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426720</xdr:colOff>
      <xdr:row>40</xdr:row>
      <xdr:rowOff>15240</xdr:rowOff>
    </xdr:from>
    <xdr:to>
      <xdr:col>35</xdr:col>
      <xdr:colOff>121920</xdr:colOff>
      <xdr:row>44</xdr:row>
      <xdr:rowOff>121920</xdr:rowOff>
    </xdr:to>
    <xdr:sp macro="" textlink="">
      <xdr:nvSpPr>
        <xdr:cNvPr id="27" name="Rounded Rectangle 9">
          <a:extLst>
            <a:ext uri="{FF2B5EF4-FFF2-40B4-BE49-F238E27FC236}">
              <a16:creationId xmlns:a16="http://schemas.microsoft.com/office/drawing/2014/main" id="{CE651B98-79A8-0E30-AF55-BFC01F630748}"/>
            </a:ext>
          </a:extLst>
        </xdr:cNvPr>
        <xdr:cNvSpPr/>
      </xdr:nvSpPr>
      <xdr:spPr>
        <a:xfrm>
          <a:off x="18547080" y="7330440"/>
          <a:ext cx="3444240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Binomial</a:t>
          </a:r>
        </a:p>
      </xdr:txBody>
    </xdr:sp>
    <xdr:clientData/>
  </xdr:twoCellAnchor>
  <xdr:twoCellAnchor>
    <xdr:from>
      <xdr:col>15</xdr:col>
      <xdr:colOff>182880</xdr:colOff>
      <xdr:row>24</xdr:row>
      <xdr:rowOff>106680</xdr:rowOff>
    </xdr:from>
    <xdr:to>
      <xdr:col>21</xdr:col>
      <xdr:colOff>0</xdr:colOff>
      <xdr:row>29</xdr:row>
      <xdr:rowOff>106680</xdr:rowOff>
    </xdr:to>
    <xdr:sp macro="" textlink="">
      <xdr:nvSpPr>
        <xdr:cNvPr id="28" name="Rounded Rectangle 9">
          <a:extLst>
            <a:ext uri="{FF2B5EF4-FFF2-40B4-BE49-F238E27FC236}">
              <a16:creationId xmlns:a16="http://schemas.microsoft.com/office/drawing/2014/main" id="{5AADB5B6-516D-46D7-A1E1-4372D13ADA45}"/>
            </a:ext>
          </a:extLst>
        </xdr:cNvPr>
        <xdr:cNvSpPr/>
      </xdr:nvSpPr>
      <xdr:spPr>
        <a:xfrm>
          <a:off x="9555480" y="4495800"/>
          <a:ext cx="3566160" cy="9144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npv</a:t>
          </a:r>
        </a:p>
      </xdr:txBody>
    </xdr:sp>
    <xdr:clientData/>
  </xdr:twoCellAnchor>
  <xdr:twoCellAnchor>
    <xdr:from>
      <xdr:col>29</xdr:col>
      <xdr:colOff>396240</xdr:colOff>
      <xdr:row>24</xdr:row>
      <xdr:rowOff>60960</xdr:rowOff>
    </xdr:from>
    <xdr:to>
      <xdr:col>35</xdr:col>
      <xdr:colOff>91440</xdr:colOff>
      <xdr:row>29</xdr:row>
      <xdr:rowOff>76200</xdr:rowOff>
    </xdr:to>
    <xdr:sp macro="" textlink="">
      <xdr:nvSpPr>
        <xdr:cNvPr id="29" name="Rounded Rectangle 9">
          <a:extLst>
            <a:ext uri="{FF2B5EF4-FFF2-40B4-BE49-F238E27FC236}">
              <a16:creationId xmlns:a16="http://schemas.microsoft.com/office/drawing/2014/main" id="{EA79AB01-371D-408F-BAE8-81EAF4FC23FE}"/>
            </a:ext>
          </a:extLst>
        </xdr:cNvPr>
        <xdr:cNvSpPr/>
      </xdr:nvSpPr>
      <xdr:spPr>
        <a:xfrm>
          <a:off x="18516600" y="4450080"/>
          <a:ext cx="3444240" cy="92964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Goal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seek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350520</xdr:colOff>
      <xdr:row>32</xdr:row>
      <xdr:rowOff>137160</xdr:rowOff>
    </xdr:from>
    <xdr:to>
      <xdr:col>35</xdr:col>
      <xdr:colOff>91440</xdr:colOff>
      <xdr:row>37</xdr:row>
      <xdr:rowOff>50437</xdr:rowOff>
    </xdr:to>
    <xdr:sp macro="" textlink="">
      <xdr:nvSpPr>
        <xdr:cNvPr id="30" name="Rounded Rectangle 9">
          <a:extLst>
            <a:ext uri="{FF2B5EF4-FFF2-40B4-BE49-F238E27FC236}">
              <a16:creationId xmlns:a16="http://schemas.microsoft.com/office/drawing/2014/main" id="{926A3C9C-ACE3-4156-B006-E0C2B91105C1}"/>
            </a:ext>
          </a:extLst>
        </xdr:cNvPr>
        <xdr:cNvSpPr/>
      </xdr:nvSpPr>
      <xdr:spPr>
        <a:xfrm>
          <a:off x="18470880" y="5989320"/>
          <a:ext cx="3489960" cy="8276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Conditional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121377</xdr:colOff>
      <xdr:row>2</xdr:row>
      <xdr:rowOff>138793</xdr:rowOff>
    </xdr:from>
    <xdr:to>
      <xdr:col>11</xdr:col>
      <xdr:colOff>816428</xdr:colOff>
      <xdr:row>7</xdr:row>
      <xdr:rowOff>24493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84270" y="519793"/>
          <a:ext cx="544394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</a:p>
      </xdr:txBody>
    </xdr:sp>
    <xdr:clientData/>
  </xdr:twoCellAnchor>
  <xdr:twoCellAnchor>
    <xdr:from>
      <xdr:col>1</xdr:col>
      <xdr:colOff>21229</xdr:colOff>
      <xdr:row>1</xdr:row>
      <xdr:rowOff>188324</xdr:rowOff>
    </xdr:from>
    <xdr:to>
      <xdr:col>2</xdr:col>
      <xdr:colOff>580754</xdr:colOff>
      <xdr:row>7</xdr:row>
      <xdr:rowOff>100695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3550" y="378824"/>
          <a:ext cx="1185454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786493</xdr:colOff>
      <xdr:row>8</xdr:row>
      <xdr:rowOff>105593</xdr:rowOff>
    </xdr:from>
    <xdr:to>
      <xdr:col>11</xdr:col>
      <xdr:colOff>786493</xdr:colOff>
      <xdr:row>48</xdr:row>
      <xdr:rowOff>50076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8863693" y="1586050"/>
          <a:ext cx="0" cy="100028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357868</xdr:colOff>
      <xdr:row>3</xdr:row>
      <xdr:rowOff>71210</xdr:rowOff>
    </xdr:from>
    <xdr:to>
      <xdr:col>16</xdr:col>
      <xdr:colOff>352605</xdr:colOff>
      <xdr:row>7</xdr:row>
      <xdr:rowOff>41183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436554" y="626381"/>
          <a:ext cx="3674108" cy="710202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503465</xdr:colOff>
      <xdr:row>14</xdr:row>
      <xdr:rowOff>1</xdr:rowOff>
    </xdr:from>
    <xdr:to>
      <xdr:col>13</xdr:col>
      <xdr:colOff>544286</xdr:colOff>
      <xdr:row>20</xdr:row>
      <xdr:rowOff>27214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7CA30CEA-115D-42CA-969D-5733CCE7F8EB}"/>
            </a:ext>
          </a:extLst>
        </xdr:cNvPr>
        <xdr:cNvCxnSpPr/>
      </xdr:nvCxnSpPr>
      <xdr:spPr>
        <a:xfrm flipH="1" flipV="1">
          <a:off x="9742715" y="3048001"/>
          <a:ext cx="40821" cy="13471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20</xdr:row>
      <xdr:rowOff>13607</xdr:rowOff>
    </xdr:from>
    <xdr:to>
      <xdr:col>21</xdr:col>
      <xdr:colOff>190500</xdr:colOff>
      <xdr:row>20</xdr:row>
      <xdr:rowOff>13607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C7DC2713-D548-46A4-9A32-A74FCA0759F1}"/>
            </a:ext>
          </a:extLst>
        </xdr:cNvPr>
        <xdr:cNvCxnSpPr/>
      </xdr:nvCxnSpPr>
      <xdr:spPr>
        <a:xfrm flipV="1">
          <a:off x="9715500" y="4381500"/>
          <a:ext cx="593271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517072</xdr:colOff>
      <xdr:row>16</xdr:row>
      <xdr:rowOff>13607</xdr:rowOff>
    </xdr:from>
    <xdr:to>
      <xdr:col>17</xdr:col>
      <xdr:colOff>612321</xdr:colOff>
      <xdr:row>19</xdr:row>
      <xdr:rowOff>356507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8BF4973-9470-48CE-97D4-137EF673BBB1}"/>
            </a:ext>
          </a:extLst>
        </xdr:cNvPr>
        <xdr:cNvSpPr/>
      </xdr:nvSpPr>
      <xdr:spPr>
        <a:xfrm>
          <a:off x="9756322" y="3442607"/>
          <a:ext cx="3578678" cy="9144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751114</xdr:colOff>
      <xdr:row>20</xdr:row>
      <xdr:rowOff>247650</xdr:rowOff>
    </xdr:from>
    <xdr:to>
      <xdr:col>13</xdr:col>
      <xdr:colOff>857250</xdr:colOff>
      <xdr:row>21</xdr:row>
      <xdr:rowOff>315685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28AC9A6-535D-4C14-ABFC-818C1422DB25}"/>
            </a:ext>
          </a:extLst>
        </xdr:cNvPr>
        <xdr:cNvSpPr txBox="1"/>
      </xdr:nvSpPr>
      <xdr:spPr>
        <a:xfrm>
          <a:off x="9829800" y="4634593"/>
          <a:ext cx="1183821" cy="4163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a =10</a:t>
          </a:r>
        </a:p>
      </xdr:txBody>
    </xdr:sp>
    <xdr:clientData/>
  </xdr:twoCellAnchor>
  <xdr:twoCellAnchor>
    <xdr:from>
      <xdr:col>14</xdr:col>
      <xdr:colOff>190501</xdr:colOff>
      <xdr:row>20</xdr:row>
      <xdr:rowOff>244929</xdr:rowOff>
    </xdr:from>
    <xdr:to>
      <xdr:col>14</xdr:col>
      <xdr:colOff>802822</xdr:colOff>
      <xdr:row>21</xdr:row>
      <xdr:rowOff>312964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7BAA759-E913-41E1-B6C9-390FAEC70089}"/>
            </a:ext>
          </a:extLst>
        </xdr:cNvPr>
        <xdr:cNvSpPr txBox="1"/>
      </xdr:nvSpPr>
      <xdr:spPr>
        <a:xfrm>
          <a:off x="10545537" y="4612822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20</a:t>
          </a:r>
        </a:p>
      </xdr:txBody>
    </xdr:sp>
    <xdr:clientData/>
  </xdr:twoCellAnchor>
  <xdr:twoCellAnchor>
    <xdr:from>
      <xdr:col>15</xdr:col>
      <xdr:colOff>285751</xdr:colOff>
      <xdr:row>20</xdr:row>
      <xdr:rowOff>285750</xdr:rowOff>
    </xdr:from>
    <xdr:to>
      <xdr:col>16</xdr:col>
      <xdr:colOff>598714</xdr:colOff>
      <xdr:row>22</xdr:row>
      <xdr:rowOff>13607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4786B6E-55E2-4179-B2DC-4418BF32BDF3}"/>
            </a:ext>
          </a:extLst>
        </xdr:cNvPr>
        <xdr:cNvSpPr txBox="1"/>
      </xdr:nvSpPr>
      <xdr:spPr>
        <a:xfrm>
          <a:off x="11756572" y="4653643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30</a:t>
          </a:r>
        </a:p>
      </xdr:txBody>
    </xdr:sp>
    <xdr:clientData/>
  </xdr:twoCellAnchor>
  <xdr:twoCellAnchor>
    <xdr:from>
      <xdr:col>17</xdr:col>
      <xdr:colOff>111579</xdr:colOff>
      <xdr:row>20</xdr:row>
      <xdr:rowOff>261257</xdr:rowOff>
    </xdr:from>
    <xdr:to>
      <xdr:col>18</xdr:col>
      <xdr:colOff>653143</xdr:colOff>
      <xdr:row>22</xdr:row>
      <xdr:rowOff>2721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750E4FC-178A-4C0A-929A-0515648D207E}"/>
            </a:ext>
          </a:extLst>
        </xdr:cNvPr>
        <xdr:cNvSpPr txBox="1"/>
      </xdr:nvSpPr>
      <xdr:spPr>
        <a:xfrm>
          <a:off x="13849350" y="4648200"/>
          <a:ext cx="1238250" cy="4163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b=40</a:t>
          </a:r>
        </a:p>
      </xdr:txBody>
    </xdr:sp>
    <xdr:clientData/>
  </xdr:twoCellAnchor>
  <xdr:twoCellAnchor>
    <xdr:from>
      <xdr:col>14</xdr:col>
      <xdr:colOff>489857</xdr:colOff>
      <xdr:row>19</xdr:row>
      <xdr:rowOff>136071</xdr:rowOff>
    </xdr:from>
    <xdr:to>
      <xdr:col>14</xdr:col>
      <xdr:colOff>489857</xdr:colOff>
      <xdr:row>20</xdr:row>
      <xdr:rowOff>163286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BDF18DF0-CC74-4BD8-B3AB-33DEC9DFF975}"/>
            </a:ext>
          </a:extLst>
        </xdr:cNvPr>
        <xdr:cNvCxnSpPr/>
      </xdr:nvCxnSpPr>
      <xdr:spPr>
        <a:xfrm>
          <a:off x="10844893" y="4136571"/>
          <a:ext cx="0" cy="394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231321</xdr:colOff>
      <xdr:row>19</xdr:row>
      <xdr:rowOff>204107</xdr:rowOff>
    </xdr:from>
    <xdr:to>
      <xdr:col>16</xdr:col>
      <xdr:colOff>231321</xdr:colOff>
      <xdr:row>20</xdr:row>
      <xdr:rowOff>163286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22EAD52C-9760-4282-A5E5-A8E68B239748}"/>
            </a:ext>
          </a:extLst>
        </xdr:cNvPr>
        <xdr:cNvCxnSpPr/>
      </xdr:nvCxnSpPr>
      <xdr:spPr>
        <a:xfrm>
          <a:off x="12001500" y="4204607"/>
          <a:ext cx="0" cy="3265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587829</xdr:colOff>
      <xdr:row>19</xdr:row>
      <xdr:rowOff>234043</xdr:rowOff>
    </xdr:from>
    <xdr:to>
      <xdr:col>17</xdr:col>
      <xdr:colOff>598714</xdr:colOff>
      <xdr:row>20</xdr:row>
      <xdr:rowOff>176893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95E89AFC-CF54-40C3-9B68-E123F6D7EF58}"/>
            </a:ext>
          </a:extLst>
        </xdr:cNvPr>
        <xdr:cNvCxnSpPr/>
      </xdr:nvCxnSpPr>
      <xdr:spPr>
        <a:xfrm>
          <a:off x="13310508" y="4234543"/>
          <a:ext cx="10885" cy="3102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492578</xdr:colOff>
      <xdr:row>19</xdr:row>
      <xdr:rowOff>111577</xdr:rowOff>
    </xdr:from>
    <xdr:to>
      <xdr:col>13</xdr:col>
      <xdr:colOff>492578</xdr:colOff>
      <xdr:row>20</xdr:row>
      <xdr:rowOff>138792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2259015B-818B-40BB-A84A-CE02A669A653}"/>
            </a:ext>
          </a:extLst>
        </xdr:cNvPr>
        <xdr:cNvCxnSpPr/>
      </xdr:nvCxnSpPr>
      <xdr:spPr>
        <a:xfrm>
          <a:off x="9731828" y="4112077"/>
          <a:ext cx="0" cy="394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285750</xdr:colOff>
      <xdr:row>23</xdr:row>
      <xdr:rowOff>59872</xdr:rowOff>
    </xdr:from>
    <xdr:to>
      <xdr:col>12</xdr:col>
      <xdr:colOff>898071</xdr:colOff>
      <xdr:row>24</xdr:row>
      <xdr:rowOff>195943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E02B56C8-2613-4918-AD14-2A99925EDEA2}"/>
            </a:ext>
          </a:extLst>
        </xdr:cNvPr>
        <xdr:cNvSpPr txBox="1"/>
      </xdr:nvSpPr>
      <xdr:spPr>
        <a:xfrm>
          <a:off x="9364436" y="5480958"/>
          <a:ext cx="612321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a)</a:t>
          </a:r>
        </a:p>
      </xdr:txBody>
    </xdr:sp>
    <xdr:clientData/>
  </xdr:twoCellAnchor>
  <xdr:twoCellAnchor>
    <xdr:from>
      <xdr:col>12</xdr:col>
      <xdr:colOff>144236</xdr:colOff>
      <xdr:row>25</xdr:row>
      <xdr:rowOff>223156</xdr:rowOff>
    </xdr:from>
    <xdr:to>
      <xdr:col>23</xdr:col>
      <xdr:colOff>209551</xdr:colOff>
      <xdr:row>30</xdr:row>
      <xdr:rowOff>255813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63BED000-AFA9-44B0-9F5C-FBEDE370E597}"/>
            </a:ext>
          </a:extLst>
        </xdr:cNvPr>
        <xdr:cNvSpPr txBox="1"/>
      </xdr:nvSpPr>
      <xdr:spPr>
        <a:xfrm>
          <a:off x="9222922" y="6221185"/>
          <a:ext cx="8882743" cy="1556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>
              <a:latin typeface="Lucida Bright" panose="02040602050505020304" pitchFamily="18" charset="0"/>
            </a:rPr>
            <a:t>To</a:t>
          </a:r>
          <a:r>
            <a:rPr lang="en-US" sz="2000" baseline="0">
              <a:latin typeface="Lucida Bright" panose="02040602050505020304" pitchFamily="18" charset="0"/>
            </a:rPr>
            <a:t> find the mean use the formula:  </a:t>
          </a:r>
          <a:r>
            <a:rPr lang="el-GR" sz="2000" baseline="0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aseline="0">
              <a:latin typeface="Times New Roman" panose="02020603050405020304" pitchFamily="18" charset="0"/>
              <a:cs typeface="Times New Roman" panose="02020603050405020304" pitchFamily="18" charset="0"/>
            </a:rPr>
            <a:t> =(a + b)/2 = (10 + 40)/2 =25</a:t>
          </a:r>
        </a:p>
        <a:p>
          <a:pPr algn="l"/>
          <a:endParaRPr lang="en-US" sz="20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2000" baseline="0">
              <a:latin typeface="Lucida Bright" panose="02040602050505020304" pitchFamily="18" charset="0"/>
              <a:cs typeface="Times New Roman" panose="02020603050405020304" pitchFamily="18" charset="0"/>
            </a:rPr>
            <a:t>The mean of the distribution is 25 minutes, so the typical wait time for bus service is 25 minutes. 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244929</xdr:colOff>
      <xdr:row>32</xdr:row>
      <xdr:rowOff>59872</xdr:rowOff>
    </xdr:from>
    <xdr:to>
      <xdr:col>12</xdr:col>
      <xdr:colOff>887185</xdr:colOff>
      <xdr:row>33</xdr:row>
      <xdr:rowOff>176892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AFDF4A13-4B35-4BBF-8999-9FA5882C44C6}"/>
            </a:ext>
          </a:extLst>
        </xdr:cNvPr>
        <xdr:cNvSpPr txBox="1"/>
      </xdr:nvSpPr>
      <xdr:spPr>
        <a:xfrm>
          <a:off x="9323615" y="8082643"/>
          <a:ext cx="642256" cy="410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b)</a:t>
          </a:r>
        </a:p>
      </xdr:txBody>
    </xdr:sp>
    <xdr:clientData/>
  </xdr:twoCellAnchor>
  <xdr:twoCellAnchor>
    <xdr:from>
      <xdr:col>12</xdr:col>
      <xdr:colOff>217715</xdr:colOff>
      <xdr:row>34</xdr:row>
      <xdr:rowOff>95252</xdr:rowOff>
    </xdr:from>
    <xdr:to>
      <xdr:col>23</xdr:col>
      <xdr:colOff>283030</xdr:colOff>
      <xdr:row>38</xdr:row>
      <xdr:rowOff>163287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27E774CC-A3A3-43E8-934A-4ECF01649390}"/>
                </a:ext>
              </a:extLst>
            </xdr:cNvPr>
            <xdr:cNvSpPr txBox="1"/>
          </xdr:nvSpPr>
          <xdr:spPr>
            <a:xfrm>
              <a:off x="9296401" y="8782052"/>
              <a:ext cx="8882743" cy="106952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sz="2000">
                  <a:latin typeface="Lucida Bright" panose="02040602050505020304" pitchFamily="18" charset="0"/>
                </a:rPr>
                <a:t>The</a:t>
              </a:r>
              <a:r>
                <a:rPr lang="en-US" sz="2000" baseline="0">
                  <a:latin typeface="Lucida Bright" panose="02040602050505020304" pitchFamily="18" charset="0"/>
                </a:rPr>
                <a:t> </a:t>
              </a:r>
              <a:r>
                <a:rPr lang="el-GR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σ</a:t>
              </a:r>
              <a:r>
                <a:rPr lang="en-US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 of the wait time =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US" sz="24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n-US" sz="2400" i="1" baseline="0">
                                      <a:solidFill>
                                        <a:srgbClr val="836967"/>
                                      </a:solidFill>
                                      <a:latin typeface="Cambria Math" panose="02040503050406030204" pitchFamily="18" charset="0"/>
                                    </a:rPr>
                                  </m:ctrlPr>
                                </m:dPr>
                                <m:e>
                                  <m:r>
                                    <a:rPr lang="en-US" sz="2400" i="1" baseline="0">
                                      <a:latin typeface="Cambria Math" panose="02040503050406030204" pitchFamily="18" charset="0"/>
                                    </a:rPr>
                                    <m:t>𝑏</m:t>
                                  </m:r>
                                  <m:r>
                                    <a:rPr lang="en-US" sz="2400" i="1" baseline="0">
                                      <a:latin typeface="Cambria Math" panose="02040503050406030204" pitchFamily="18" charset="0"/>
                                    </a:rPr>
                                    <m:t>−</m:t>
                                  </m:r>
                                  <m:r>
                                    <a:rPr lang="en-US" sz="2400" i="1" baseline="0">
                                      <a:latin typeface="Cambria Math" panose="02040503050406030204" pitchFamily="18" charset="0"/>
                                    </a:rPr>
                                    <m:t>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n-US" sz="2400" i="1" baseline="0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</m:num>
                        <m:den>
                          <m:r>
                            <a:rPr lang="en-US" sz="2400" i="1" baseline="0">
                              <a:latin typeface="Cambria Math" panose="02040503050406030204" pitchFamily="18" charset="0"/>
                            </a:rPr>
                            <m:t>12</m:t>
                          </m:r>
                        </m:den>
                      </m:f>
                    </m:e>
                  </m:rad>
                  <m:r>
                    <a:rPr lang="en-US" sz="2400" b="0" i="1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40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US" sz="2400" i="1" baseline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n-US" sz="240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n-US" sz="2400" b="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40</m:t>
                                  </m:r>
                                  <m:r>
                                    <a:rPr lang="en-US" sz="240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−</m:t>
                                  </m:r>
                                  <m:r>
                                    <a:rPr lang="en-US" sz="2400" b="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10</m:t>
                                  </m:r>
                                </m:e>
                              </m:d>
                            </m:e>
                            <m:sup>
                              <m:r>
                                <a:rPr lang="en-US" sz="2400" i="1" baseline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num>
                        <m:den>
                          <m:r>
                            <a:rPr lang="en-US" sz="240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12</m:t>
                          </m:r>
                        </m:den>
                      </m:f>
                    </m:e>
                  </m:rad>
                </m:oMath>
              </a14:m>
              <a:r>
                <a:rPr lang="en-US" sz="2400">
                  <a:latin typeface="Lucida Bright" panose="02040602050505020304" pitchFamily="18" charset="0"/>
                </a:rPr>
                <a:t> = 8.6603</a:t>
              </a:r>
            </a:p>
          </xdr:txBody>
        </xdr:sp>
      </mc:Choice>
      <mc:Fallback xmlns="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27E774CC-A3A3-43E8-934A-4ECF01649390}"/>
                </a:ext>
              </a:extLst>
            </xdr:cNvPr>
            <xdr:cNvSpPr txBox="1"/>
          </xdr:nvSpPr>
          <xdr:spPr>
            <a:xfrm>
              <a:off x="9296401" y="8782052"/>
              <a:ext cx="8882743" cy="106952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sz="2000">
                  <a:latin typeface="Lucida Bright" panose="02040602050505020304" pitchFamily="18" charset="0"/>
                </a:rPr>
                <a:t>The</a:t>
              </a:r>
              <a:r>
                <a:rPr lang="en-US" sz="2000" baseline="0">
                  <a:latin typeface="Lucida Bright" panose="02040602050505020304" pitchFamily="18" charset="0"/>
                </a:rPr>
                <a:t> </a:t>
              </a:r>
              <a:r>
                <a:rPr lang="el-GR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σ</a:t>
              </a:r>
              <a:r>
                <a:rPr lang="en-US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 of the wait time = 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√((</a:t>
              </a:r>
              <a:r>
                <a:rPr lang="en-US" sz="2400" i="0" baseline="0">
                  <a:latin typeface="Cambria Math" panose="02040503050406030204" pitchFamily="18" charset="0"/>
                </a:rPr>
                <a:t>𝑏−𝑎)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2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2400" i="0" baseline="0">
                  <a:latin typeface="Cambria Math" panose="02040503050406030204" pitchFamily="18" charset="0"/>
                </a:rPr>
                <a:t>12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400" b="0" i="0" baseline="0">
                  <a:latin typeface="Cambria Math" panose="02040503050406030204" pitchFamily="18" charset="0"/>
                </a:rPr>
                <a:t>=</a:t>
              </a:r>
              <a:r>
                <a:rPr lang="en-US" sz="2400">
                  <a:latin typeface="Lucida Bright" panose="02040602050505020304" pitchFamily="18" charset="0"/>
                </a:rPr>
                <a:t> 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√((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40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10)^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2/12)</a:t>
              </a:r>
              <a:r>
                <a:rPr lang="en-US" sz="2400">
                  <a:latin typeface="Lucida Bright" panose="02040602050505020304" pitchFamily="18" charset="0"/>
                </a:rPr>
                <a:t> = 8.6603</a:t>
              </a:r>
            </a:p>
          </xdr:txBody>
        </xdr:sp>
      </mc:Fallback>
    </mc:AlternateContent>
    <xdr:clientData/>
  </xdr:twoCellAnchor>
  <xdr:twoCellAnchor>
    <xdr:from>
      <xdr:col>12</xdr:col>
      <xdr:colOff>310244</xdr:colOff>
      <xdr:row>40</xdr:row>
      <xdr:rowOff>174172</xdr:rowOff>
    </xdr:from>
    <xdr:to>
      <xdr:col>12</xdr:col>
      <xdr:colOff>952500</xdr:colOff>
      <xdr:row>43</xdr:row>
      <xdr:rowOff>29936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CE6E5429-4A88-409C-B344-8B06F31572A6}"/>
            </a:ext>
          </a:extLst>
        </xdr:cNvPr>
        <xdr:cNvSpPr txBox="1"/>
      </xdr:nvSpPr>
      <xdr:spPr>
        <a:xfrm>
          <a:off x="9388930" y="10232572"/>
          <a:ext cx="642256" cy="410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c</a:t>
          </a:r>
        </a:p>
      </xdr:txBody>
    </xdr:sp>
    <xdr:clientData/>
  </xdr:twoCellAnchor>
  <xdr:twoCellAnchor>
    <xdr:from>
      <xdr:col>12</xdr:col>
      <xdr:colOff>163286</xdr:colOff>
      <xdr:row>62</xdr:row>
      <xdr:rowOff>54430</xdr:rowOff>
    </xdr:from>
    <xdr:to>
      <xdr:col>23</xdr:col>
      <xdr:colOff>642257</xdr:colOff>
      <xdr:row>68</xdr:row>
      <xdr:rowOff>13609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5DF9C7E-F12F-4384-AF9B-814697FB74B6}"/>
            </a:ext>
          </a:extLst>
        </xdr:cNvPr>
        <xdr:cNvSpPr txBox="1"/>
      </xdr:nvSpPr>
      <xdr:spPr>
        <a:xfrm>
          <a:off x="9241972" y="14184087"/>
          <a:ext cx="9296399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400">
              <a:latin typeface="Lucida Bright" panose="02040602050505020304" pitchFamily="18" charset="0"/>
            </a:rPr>
            <a:t>P (25 &gt; wait time &lt; 40) = (1/(40-10))*15 = 0.50</a:t>
          </a:r>
        </a:p>
      </xdr:txBody>
    </xdr:sp>
    <xdr:clientData/>
  </xdr:twoCellAnchor>
  <xdr:twoCellAnchor>
    <xdr:from>
      <xdr:col>12</xdr:col>
      <xdr:colOff>819148</xdr:colOff>
      <xdr:row>52</xdr:row>
      <xdr:rowOff>136072</xdr:rowOff>
    </xdr:from>
    <xdr:to>
      <xdr:col>16</xdr:col>
      <xdr:colOff>832755</xdr:colOff>
      <xdr:row>57</xdr:row>
      <xdr:rowOff>97973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FBFC892-F971-4383-BE0C-0BCACF2829C5}"/>
            </a:ext>
          </a:extLst>
        </xdr:cNvPr>
        <xdr:cNvSpPr/>
      </xdr:nvSpPr>
      <xdr:spPr>
        <a:xfrm>
          <a:off x="9897834" y="12415158"/>
          <a:ext cx="3692978" cy="88718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843641</xdr:colOff>
      <xdr:row>52</xdr:row>
      <xdr:rowOff>149679</xdr:rowOff>
    </xdr:from>
    <xdr:to>
      <xdr:col>16</xdr:col>
      <xdr:colOff>881743</xdr:colOff>
      <xdr:row>57</xdr:row>
      <xdr:rowOff>111580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5135D4BA-666C-494F-8240-0F6524ED339E}"/>
            </a:ext>
          </a:extLst>
        </xdr:cNvPr>
        <xdr:cNvSpPr/>
      </xdr:nvSpPr>
      <xdr:spPr>
        <a:xfrm>
          <a:off x="12143012" y="12428765"/>
          <a:ext cx="1496788" cy="887186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593272</xdr:colOff>
      <xdr:row>58</xdr:row>
      <xdr:rowOff>59871</xdr:rowOff>
    </xdr:from>
    <xdr:to>
      <xdr:col>15</xdr:col>
      <xdr:colOff>78922</xdr:colOff>
      <xdr:row>60</xdr:row>
      <xdr:rowOff>100692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5BA70C7B-9735-48EB-B197-052451B5EA99}"/>
            </a:ext>
          </a:extLst>
        </xdr:cNvPr>
        <xdr:cNvSpPr txBox="1"/>
      </xdr:nvSpPr>
      <xdr:spPr>
        <a:xfrm>
          <a:off x="11892643" y="13449300"/>
          <a:ext cx="628650" cy="410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25</a:t>
          </a:r>
        </a:p>
      </xdr:txBody>
    </xdr:sp>
    <xdr:clientData/>
  </xdr:twoCellAnchor>
  <xdr:twoCellAnchor>
    <xdr:from>
      <xdr:col>16</xdr:col>
      <xdr:colOff>487136</xdr:colOff>
      <xdr:row>58</xdr:row>
      <xdr:rowOff>10886</xdr:rowOff>
    </xdr:from>
    <xdr:to>
      <xdr:col>17</xdr:col>
      <xdr:colOff>119743</xdr:colOff>
      <xdr:row>60</xdr:row>
      <xdr:rowOff>51707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1A1D3418-A77B-4ADD-99D2-A9A04DF4F64F}"/>
            </a:ext>
          </a:extLst>
        </xdr:cNvPr>
        <xdr:cNvSpPr txBox="1"/>
      </xdr:nvSpPr>
      <xdr:spPr>
        <a:xfrm>
          <a:off x="13245193" y="13400315"/>
          <a:ext cx="612321" cy="410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40</a:t>
          </a:r>
        </a:p>
      </xdr:txBody>
    </xdr:sp>
    <xdr:clientData/>
  </xdr:twoCellAnchor>
  <xdr:twoCellAnchor>
    <xdr:from>
      <xdr:col>12</xdr:col>
      <xdr:colOff>530680</xdr:colOff>
      <xdr:row>68</xdr:row>
      <xdr:rowOff>157842</xdr:rowOff>
    </xdr:from>
    <xdr:to>
      <xdr:col>13</xdr:col>
      <xdr:colOff>95251</xdr:colOff>
      <xdr:row>71</xdr:row>
      <xdr:rowOff>13607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95BC655-C132-439A-A4D7-B57052082D16}"/>
            </a:ext>
          </a:extLst>
        </xdr:cNvPr>
        <xdr:cNvSpPr txBox="1"/>
      </xdr:nvSpPr>
      <xdr:spPr>
        <a:xfrm>
          <a:off x="9609366" y="15397842"/>
          <a:ext cx="642256" cy="4109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d</a:t>
          </a:r>
        </a:p>
      </xdr:txBody>
    </xdr:sp>
    <xdr:clientData/>
  </xdr:twoCellAnchor>
  <xdr:twoCellAnchor>
    <xdr:from>
      <xdr:col>13</xdr:col>
      <xdr:colOff>1034142</xdr:colOff>
      <xdr:row>78</xdr:row>
      <xdr:rowOff>174173</xdr:rowOff>
    </xdr:from>
    <xdr:to>
      <xdr:col>18</xdr:col>
      <xdr:colOff>421820</xdr:colOff>
      <xdr:row>83</xdr:row>
      <xdr:rowOff>141515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5C7A1642-A8F4-4DA3-951C-5FD63EE27C2F}"/>
            </a:ext>
          </a:extLst>
        </xdr:cNvPr>
        <xdr:cNvSpPr/>
      </xdr:nvSpPr>
      <xdr:spPr>
        <a:xfrm>
          <a:off x="11190513" y="17264744"/>
          <a:ext cx="3665764" cy="89262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1077686</xdr:colOff>
      <xdr:row>79</xdr:row>
      <xdr:rowOff>2721</xdr:rowOff>
    </xdr:from>
    <xdr:to>
      <xdr:col>16</xdr:col>
      <xdr:colOff>838199</xdr:colOff>
      <xdr:row>83</xdr:row>
      <xdr:rowOff>155121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88B5B67B-AA13-4DF2-9844-BEA95364B56F}"/>
            </a:ext>
          </a:extLst>
        </xdr:cNvPr>
        <xdr:cNvSpPr/>
      </xdr:nvSpPr>
      <xdr:spPr>
        <a:xfrm>
          <a:off x="11234057" y="17278350"/>
          <a:ext cx="2362199" cy="892628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595994</xdr:colOff>
      <xdr:row>84</xdr:row>
      <xdr:rowOff>48985</xdr:rowOff>
    </xdr:from>
    <xdr:to>
      <xdr:col>17</xdr:col>
      <xdr:colOff>255815</xdr:colOff>
      <xdr:row>86</xdr:row>
      <xdr:rowOff>89806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ADEE1A9E-0D42-4CDA-812B-162921EF98A6}"/>
            </a:ext>
          </a:extLst>
        </xdr:cNvPr>
        <xdr:cNvSpPr txBox="1"/>
      </xdr:nvSpPr>
      <xdr:spPr>
        <a:xfrm>
          <a:off x="13354051" y="18249899"/>
          <a:ext cx="639535" cy="4109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20</a:t>
          </a:r>
        </a:p>
      </xdr:txBody>
    </xdr:sp>
    <xdr:clientData/>
  </xdr:twoCellAnchor>
  <xdr:twoCellAnchor>
    <xdr:from>
      <xdr:col>12</xdr:col>
      <xdr:colOff>288472</xdr:colOff>
      <xdr:row>88</xdr:row>
      <xdr:rowOff>144236</xdr:rowOff>
    </xdr:from>
    <xdr:to>
      <xdr:col>23</xdr:col>
      <xdr:colOff>707571</xdr:colOff>
      <xdr:row>94</xdr:row>
      <xdr:rowOff>103415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62F3EDC5-B8D5-4716-8DCD-370A3F9C7654}"/>
            </a:ext>
          </a:extLst>
        </xdr:cNvPr>
        <xdr:cNvSpPr txBox="1"/>
      </xdr:nvSpPr>
      <xdr:spPr>
        <a:xfrm>
          <a:off x="9367158" y="19085379"/>
          <a:ext cx="9236527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400">
              <a:latin typeface="Lucida Bright" panose="02040602050505020304" pitchFamily="18" charset="0"/>
            </a:rPr>
            <a:t>P (10 &gt;</a:t>
          </a:r>
          <a:r>
            <a:rPr lang="en-US" sz="2400" baseline="0">
              <a:latin typeface="Lucida Bright" panose="02040602050505020304" pitchFamily="18" charset="0"/>
            </a:rPr>
            <a:t> </a:t>
          </a:r>
          <a:r>
            <a:rPr lang="en-US" sz="2400">
              <a:latin typeface="Lucida Bright" panose="02040602050505020304" pitchFamily="18" charset="0"/>
            </a:rPr>
            <a:t>wait time &lt; 20) = (1/(40-10))*10 = 0.3333</a:t>
          </a:r>
        </a:p>
      </xdr:txBody>
    </xdr:sp>
    <xdr:clientData/>
  </xdr:twoCellAnchor>
  <xdr:twoCellAnchor>
    <xdr:from>
      <xdr:col>18</xdr:col>
      <xdr:colOff>76201</xdr:colOff>
      <xdr:row>83</xdr:row>
      <xdr:rowOff>163285</xdr:rowOff>
    </xdr:from>
    <xdr:to>
      <xdr:col>19</xdr:col>
      <xdr:colOff>35379</xdr:colOff>
      <xdr:row>86</xdr:row>
      <xdr:rowOff>19049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A8905C38-FEBF-43D5-90CC-AD7A39F0CCA5}"/>
            </a:ext>
          </a:extLst>
        </xdr:cNvPr>
        <xdr:cNvSpPr txBox="1"/>
      </xdr:nvSpPr>
      <xdr:spPr>
        <a:xfrm>
          <a:off x="14510658" y="18179142"/>
          <a:ext cx="634092" cy="4109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40</a:t>
          </a:r>
        </a:p>
      </xdr:txBody>
    </xdr:sp>
    <xdr:clientData/>
  </xdr:twoCellAnchor>
  <xdr:twoCellAnchor>
    <xdr:from>
      <xdr:col>13</xdr:col>
      <xdr:colOff>745672</xdr:colOff>
      <xdr:row>84</xdr:row>
      <xdr:rowOff>54430</xdr:rowOff>
    </xdr:from>
    <xdr:to>
      <xdr:col>14</xdr:col>
      <xdr:colOff>242207</xdr:colOff>
      <xdr:row>86</xdr:row>
      <xdr:rowOff>95251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A763B99-2833-470A-80E6-07100D3F35B3}"/>
            </a:ext>
          </a:extLst>
        </xdr:cNvPr>
        <xdr:cNvSpPr txBox="1"/>
      </xdr:nvSpPr>
      <xdr:spPr>
        <a:xfrm>
          <a:off x="10902043" y="18255344"/>
          <a:ext cx="639535" cy="4109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10</a:t>
          </a:r>
        </a:p>
      </xdr:txBody>
    </xdr:sp>
    <xdr:clientData/>
  </xdr:twoCellAnchor>
  <xdr:twoCellAnchor>
    <xdr:from>
      <xdr:col>0</xdr:col>
      <xdr:colOff>119743</xdr:colOff>
      <xdr:row>8</xdr:row>
      <xdr:rowOff>141515</xdr:rowOff>
    </xdr:from>
    <xdr:to>
      <xdr:col>11</xdr:col>
      <xdr:colOff>489857</xdr:colOff>
      <xdr:row>25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72EDECA-3488-4C66-B275-3413DB4269A8}"/>
            </a:ext>
          </a:extLst>
        </xdr:cNvPr>
        <xdr:cNvSpPr txBox="1"/>
      </xdr:nvSpPr>
      <xdr:spPr>
        <a:xfrm>
          <a:off x="119743" y="1621972"/>
          <a:ext cx="8447314" cy="437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Given the following information. Calculate: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a. What is the mean waiting time?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b. What is the standard deviation of the waiting times?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c. what is the probability a student will wait more than 25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d. What is the probability a student will wait between 10 and 20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</a:rPr>
            <a:t>Uniform Distribution</a:t>
          </a:r>
        </a:p>
      </xdr:txBody>
    </xdr:sp>
    <xdr:clientData/>
  </xdr:twoCellAnchor>
  <xdr:twoCellAnchor>
    <xdr:from>
      <xdr:col>12</xdr:col>
      <xdr:colOff>250371</xdr:colOff>
      <xdr:row>9</xdr:row>
      <xdr:rowOff>108859</xdr:rowOff>
    </xdr:from>
    <xdr:to>
      <xdr:col>18</xdr:col>
      <xdr:colOff>370115</xdr:colOff>
      <xdr:row>12</xdr:row>
      <xdr:rowOff>174173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49A90D7-4E2B-4B82-9045-07F6424FF09C}"/>
            </a:ext>
          </a:extLst>
        </xdr:cNvPr>
        <xdr:cNvSpPr txBox="1"/>
      </xdr:nvSpPr>
      <xdr:spPr>
        <a:xfrm>
          <a:off x="9329057" y="1774373"/>
          <a:ext cx="5475515" cy="6204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>
              <a:latin typeface="Lucida Bright" panose="02040602050505020304" pitchFamily="18" charset="0"/>
            </a:rPr>
            <a:t>The Hight: F(x)</a:t>
          </a:r>
          <a:r>
            <a:rPr lang="en-US" sz="2000" baseline="0">
              <a:latin typeface="Lucida Bright" panose="02040602050505020304" pitchFamily="18" charset="0"/>
            </a:rPr>
            <a:t> = 1/(b-a)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620484</xdr:colOff>
      <xdr:row>58</xdr:row>
      <xdr:rowOff>65316</xdr:rowOff>
    </xdr:from>
    <xdr:to>
      <xdr:col>13</xdr:col>
      <xdr:colOff>171449</xdr:colOff>
      <xdr:row>60</xdr:row>
      <xdr:rowOff>106137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5750794-1360-488A-95AA-ECD294A65B27}"/>
            </a:ext>
          </a:extLst>
        </xdr:cNvPr>
        <xdr:cNvSpPr txBox="1"/>
      </xdr:nvSpPr>
      <xdr:spPr>
        <a:xfrm>
          <a:off x="9699170" y="13454745"/>
          <a:ext cx="628650" cy="410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10</a:t>
          </a:r>
        </a:p>
      </xdr:txBody>
    </xdr:sp>
    <xdr:clientData/>
  </xdr:twoCellAnchor>
  <xdr:twoCellAnchor>
    <xdr:from>
      <xdr:col>12</xdr:col>
      <xdr:colOff>315685</xdr:colOff>
      <xdr:row>44</xdr:row>
      <xdr:rowOff>108858</xdr:rowOff>
    </xdr:from>
    <xdr:to>
      <xdr:col>22</xdr:col>
      <xdr:colOff>0</xdr:colOff>
      <xdr:row>51</xdr:row>
      <xdr:rowOff>10885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FE4AD8-BDDC-4036-ACD8-3CACE73AC89C}"/>
            </a:ext>
          </a:extLst>
        </xdr:cNvPr>
        <xdr:cNvSpPr txBox="1"/>
      </xdr:nvSpPr>
      <xdr:spPr>
        <a:xfrm>
          <a:off x="9394371" y="10907487"/>
          <a:ext cx="7848600" cy="11974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c. What is the probability a student will wait more than 25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566058</xdr:colOff>
      <xdr:row>52</xdr:row>
      <xdr:rowOff>108857</xdr:rowOff>
    </xdr:from>
    <xdr:to>
      <xdr:col>20</xdr:col>
      <xdr:colOff>598714</xdr:colOff>
      <xdr:row>57</xdr:row>
      <xdr:rowOff>119744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8013D5E-7AB1-4B1D-B36B-B1F3AEA8F99F}"/>
            </a:ext>
          </a:extLst>
        </xdr:cNvPr>
        <xdr:cNvSpPr txBox="1"/>
      </xdr:nvSpPr>
      <xdr:spPr>
        <a:xfrm>
          <a:off x="14303829" y="12387943"/>
          <a:ext cx="2079171" cy="936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400">
              <a:latin typeface="Lucida Bright" panose="02040602050505020304" pitchFamily="18" charset="0"/>
            </a:rPr>
            <a:t>40</a:t>
          </a:r>
          <a:r>
            <a:rPr lang="en-US" sz="2400" baseline="0">
              <a:latin typeface="Lucida Bright" panose="02040602050505020304" pitchFamily="18" charset="0"/>
            </a:rPr>
            <a:t> -25 = 15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108857</xdr:colOff>
      <xdr:row>71</xdr:row>
      <xdr:rowOff>87087</xdr:rowOff>
    </xdr:from>
    <xdr:to>
      <xdr:col>23</xdr:col>
      <xdr:colOff>674914</xdr:colOff>
      <xdr:row>76</xdr:row>
      <xdr:rowOff>76200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2EC60FC-6745-4F73-A177-7C935B4DC77F}"/>
            </a:ext>
          </a:extLst>
        </xdr:cNvPr>
        <xdr:cNvSpPr txBox="1"/>
      </xdr:nvSpPr>
      <xdr:spPr>
        <a:xfrm>
          <a:off x="9187543" y="15882258"/>
          <a:ext cx="9383485" cy="914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Lund199</a:t>
          </a:r>
        </a:p>
        <a:p>
          <a:r>
            <a:rPr lang="en-US" sz="2000" baseline="0">
              <a:latin typeface="Lucida Bright" panose="02040602050505020304" pitchFamily="18" charset="0"/>
            </a:rPr>
            <a:t>c) What is the probability a student will wait between 10 and 20 minutes ?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39189</xdr:colOff>
      <xdr:row>2</xdr:row>
      <xdr:rowOff>58783</xdr:rowOff>
    </xdr:from>
    <xdr:to>
      <xdr:col>12</xdr:col>
      <xdr:colOff>370112</xdr:colOff>
      <xdr:row>7</xdr:row>
      <xdr:rowOff>10887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7E3C44D6-8F44-41AA-B536-80911C0F79D8}"/>
            </a:ext>
          </a:extLst>
        </xdr:cNvPr>
        <xdr:cNvSpPr/>
      </xdr:nvSpPr>
      <xdr:spPr>
        <a:xfrm>
          <a:off x="2521132" y="428897"/>
          <a:ext cx="5371009" cy="8773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4</a:t>
          </a:r>
        </a:p>
      </xdr:txBody>
    </xdr:sp>
    <xdr:clientData/>
  </xdr:twoCellAnchor>
  <xdr:twoCellAnchor>
    <xdr:from>
      <xdr:col>0</xdr:col>
      <xdr:colOff>598716</xdr:colOff>
      <xdr:row>1</xdr:row>
      <xdr:rowOff>78377</xdr:rowOff>
    </xdr:from>
    <xdr:to>
      <xdr:col>3</xdr:col>
      <xdr:colOff>93618</xdr:colOff>
      <xdr:row>7</xdr:row>
      <xdr:rowOff>115388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2B1B73-B827-4107-AAE9-4DDEB2C3C1FB}"/>
            </a:ext>
          </a:extLst>
        </xdr:cNvPr>
        <xdr:cNvSpPr/>
      </xdr:nvSpPr>
      <xdr:spPr>
        <a:xfrm>
          <a:off x="598716" y="246017"/>
          <a:ext cx="1323702" cy="10428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576944</xdr:colOff>
      <xdr:row>2</xdr:row>
      <xdr:rowOff>130629</xdr:rowOff>
    </xdr:from>
    <xdr:to>
      <xdr:col>15</xdr:col>
      <xdr:colOff>1306286</xdr:colOff>
      <xdr:row>7</xdr:row>
      <xdr:rowOff>32657</xdr:rowOff>
    </xdr:to>
    <xdr:sp macro="" textlink="">
      <xdr:nvSpPr>
        <xdr:cNvPr id="4" name="Rounded Rectangle 6">
          <a:extLst>
            <a:ext uri="{FF2B5EF4-FFF2-40B4-BE49-F238E27FC236}">
              <a16:creationId xmlns:a16="http://schemas.microsoft.com/office/drawing/2014/main" id="{FC18F2C4-FBB5-49BD-962E-A1901A3800D1}"/>
            </a:ext>
          </a:extLst>
        </xdr:cNvPr>
        <xdr:cNvSpPr/>
      </xdr:nvSpPr>
      <xdr:spPr>
        <a:xfrm>
          <a:off x="8719458" y="500743"/>
          <a:ext cx="4887685" cy="8273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 editAs="oneCell">
    <xdr:from>
      <xdr:col>16</xdr:col>
      <xdr:colOff>0</xdr:colOff>
      <xdr:row>14</xdr:row>
      <xdr:rowOff>132645</xdr:rowOff>
    </xdr:from>
    <xdr:to>
      <xdr:col>16</xdr:col>
      <xdr:colOff>360</xdr:colOff>
      <xdr:row>14</xdr:row>
      <xdr:rowOff>133005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1E16F2E-75C6-4DEC-A0DF-B417E5C8F4B1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437910</xdr:colOff>
      <xdr:row>14</xdr:row>
      <xdr:rowOff>161445</xdr:rowOff>
    </xdr:from>
    <xdr:to>
      <xdr:col>9</xdr:col>
      <xdr:colOff>438270</xdr:colOff>
      <xdr:row>14</xdr:row>
      <xdr:rowOff>161805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6D5DDB20-E7B9-4243-AF2E-51372FA0E5AA}"/>
                </a:ext>
              </a:extLst>
            </xdr14:cNvPr>
            <xdr14:cNvContentPartPr/>
          </xdr14:nvContentPartPr>
          <xdr14:nvPr macro=""/>
          <xdr14:xfrm>
            <a:off x="8762760" y="2152170"/>
            <a:ext cx="360" cy="3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B745388A-856C-43B7-83B4-CB103C05979A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8753760" y="21435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13</xdr:col>
      <xdr:colOff>52340</xdr:colOff>
      <xdr:row>7</xdr:row>
      <xdr:rowOff>6714</xdr:rowOff>
    </xdr:from>
    <xdr:to>
      <xdr:col>13</xdr:col>
      <xdr:colOff>52340</xdr:colOff>
      <xdr:row>32</xdr:row>
      <xdr:rowOff>141698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2000996-C8E6-4180-B140-131988CC8E76}"/>
            </a:ext>
          </a:extLst>
        </xdr:cNvPr>
        <xdr:cNvCxnSpPr/>
      </xdr:nvCxnSpPr>
      <xdr:spPr>
        <a:xfrm flipH="1">
          <a:off x="8194854" y="1302114"/>
          <a:ext cx="0" cy="716715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163285</xdr:colOff>
      <xdr:row>10</xdr:row>
      <xdr:rowOff>144236</xdr:rowOff>
    </xdr:from>
    <xdr:to>
      <xdr:col>12</xdr:col>
      <xdr:colOff>195941</xdr:colOff>
      <xdr:row>18</xdr:row>
      <xdr:rowOff>68037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88B3BAB-605A-4460-BFF9-D7A9235E42AB}"/>
                </a:ext>
              </a:extLst>
            </xdr:cNvPr>
            <xdr:cNvSpPr txBox="1"/>
          </xdr:nvSpPr>
          <xdr:spPr>
            <a:xfrm>
              <a:off x="163285" y="1994807"/>
              <a:ext cx="7554685" cy="25037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</a:rPr>
                <a:t>Russell 60</a:t>
              </a:r>
              <a:r>
                <a:rPr lang="en-US" sz="800" b="0" i="0" u="none" strike="noStrike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800">
                  <a:solidFill>
                    <a:schemeClr val="bg1"/>
                  </a:solidFill>
                </a:rPr>
                <a:t> </a:t>
              </a:r>
              <a:endParaRPr lang="en-US" sz="2000">
                <a:solidFill>
                  <a:schemeClr val="bg1"/>
                </a:solidFill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Lets assume that </a:t>
              </a:r>
              <a14:m>
                <m:oMath xmlns:m="http://schemas.openxmlformats.org/officeDocument/2006/math">
                  <m:r>
                    <a:rPr lang="en-US" sz="2000" i="1" baseline="0">
                      <a:latin typeface="Cambria Math" panose="02040503050406030204" pitchFamily="18" charset="0"/>
                    </a:rPr>
                    <m:t>𝛽</m:t>
                  </m:r>
                </m:oMath>
              </a14:m>
              <a:r>
                <a:rPr lang="en-US" sz="2000" baseline="0">
                  <a:latin typeface="Lucida Bright" panose="02040602050505020304" pitchFamily="18" charset="0"/>
                </a:rPr>
                <a:t> = 0.7.</a:t>
              </a:r>
              <a:r>
                <a:rPr lang="en-US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2000"/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 </a:t>
              </a: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What would be the best decision given the following information?</a:t>
              </a:r>
            </a:p>
            <a:p>
              <a:endParaRPr lang="en-US" sz="2000" baseline="0"/>
            </a:p>
            <a:p>
              <a:r>
                <a:rPr lang="en-US" sz="2400" b="1" baseline="0">
                  <a:solidFill>
                    <a:srgbClr val="002060"/>
                  </a:solidFill>
                  <a:latin typeface="Lucida Bright" panose="02040602050505020304" pitchFamily="18" charset="0"/>
                </a:rPr>
                <a:t>Hurwicz Criterion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88B3BAB-605A-4460-BFF9-D7A9235E42AB}"/>
                </a:ext>
              </a:extLst>
            </xdr:cNvPr>
            <xdr:cNvSpPr txBox="1"/>
          </xdr:nvSpPr>
          <xdr:spPr>
            <a:xfrm>
              <a:off x="163285" y="1994807"/>
              <a:ext cx="7554685" cy="25037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</a:rPr>
                <a:t>Russell 60</a:t>
              </a:r>
              <a:r>
                <a:rPr lang="en-US" sz="800" b="0" i="0" u="none" strike="noStrike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800">
                  <a:solidFill>
                    <a:schemeClr val="bg1"/>
                  </a:solidFill>
                </a:rPr>
                <a:t> </a:t>
              </a:r>
              <a:endParaRPr lang="en-US" sz="2000">
                <a:solidFill>
                  <a:schemeClr val="bg1"/>
                </a:solidFill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Lets assume that </a:t>
              </a:r>
              <a:r>
                <a:rPr lang="en-US" sz="2000" i="0" baseline="0">
                  <a:latin typeface="Cambria Math" panose="02040503050406030204" pitchFamily="18" charset="0"/>
                </a:rPr>
                <a:t>𝛽</a:t>
              </a:r>
              <a:r>
                <a:rPr lang="en-US" sz="2000" baseline="0">
                  <a:latin typeface="Lucida Bright" panose="02040602050505020304" pitchFamily="18" charset="0"/>
                </a:rPr>
                <a:t> = 0.7.</a:t>
              </a:r>
              <a:r>
                <a:rPr lang="en-US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2000"/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 </a:t>
              </a: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What would be the best decision given the following information?</a:t>
              </a:r>
            </a:p>
            <a:p>
              <a:endParaRPr lang="en-US" sz="2000" baseline="0"/>
            </a:p>
            <a:p>
              <a:r>
                <a:rPr lang="en-US" sz="2400" b="1" baseline="0">
                  <a:solidFill>
                    <a:srgbClr val="002060"/>
                  </a:solidFill>
                  <a:latin typeface="Lucida Bright" panose="02040602050505020304" pitchFamily="18" charset="0"/>
                </a:rPr>
                <a:t>Hurwicz Criterion</a:t>
              </a:r>
            </a:p>
          </xdr:txBody>
        </xdr:sp>
      </mc:Fallback>
    </mc:AlternateContent>
    <xdr:clientData/>
  </xdr:twoCellAnchor>
  <xdr:oneCellAnchor>
    <xdr:from>
      <xdr:col>18</xdr:col>
      <xdr:colOff>0</xdr:colOff>
      <xdr:row>14</xdr:row>
      <xdr:rowOff>132645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C500CF58-958E-472B-A49B-136FED4D6128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16</xdr:row>
      <xdr:rowOff>132645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2B61FBDB-7D75-45B8-8826-DAEFFA8E0A7F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18</xdr:row>
      <xdr:rowOff>132645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9EF16BE4-56A6-4A16-B30C-8E419D434CA3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16</xdr:row>
      <xdr:rowOff>132645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80673B00-E4DE-4D6C-9B38-59F655436BEB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18</xdr:row>
      <xdr:rowOff>132645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30905A3A-C2F5-4643-B50B-AAA5237EC31C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93618</xdr:colOff>
      <xdr:row>2</xdr:row>
      <xdr:rowOff>15240</xdr:rowOff>
    </xdr:from>
    <xdr:to>
      <xdr:col>13</xdr:col>
      <xdr:colOff>195944</xdr:colOff>
      <xdr:row>6</xdr:row>
      <xdr:rowOff>152401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CD1FE739-446C-4D7A-8546-451B9F654F22}"/>
            </a:ext>
          </a:extLst>
        </xdr:cNvPr>
        <xdr:cNvSpPr/>
      </xdr:nvSpPr>
      <xdr:spPr>
        <a:xfrm>
          <a:off x="2532018" y="341811"/>
          <a:ext cx="5588726" cy="79030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3</a:t>
          </a:r>
        </a:p>
      </xdr:txBody>
    </xdr:sp>
    <xdr:clientData/>
  </xdr:twoCellAnchor>
  <xdr:twoCellAnchor>
    <xdr:from>
      <xdr:col>0</xdr:col>
      <xdr:colOff>598716</xdr:colOff>
      <xdr:row>1</xdr:row>
      <xdr:rowOff>78377</xdr:rowOff>
    </xdr:from>
    <xdr:to>
      <xdr:col>3</xdr:col>
      <xdr:colOff>93618</xdr:colOff>
      <xdr:row>7</xdr:row>
      <xdr:rowOff>115388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D3E08E-BC7C-49CF-BE01-F0418C2F2F6D}"/>
            </a:ext>
          </a:extLst>
        </xdr:cNvPr>
        <xdr:cNvSpPr/>
      </xdr:nvSpPr>
      <xdr:spPr>
        <a:xfrm>
          <a:off x="598716" y="261257"/>
          <a:ext cx="1369422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0</xdr:colOff>
      <xdr:row>2</xdr:row>
      <xdr:rowOff>76200</xdr:rowOff>
    </xdr:from>
    <xdr:to>
      <xdr:col>17</xdr:col>
      <xdr:colOff>21771</xdr:colOff>
      <xdr:row>6</xdr:row>
      <xdr:rowOff>163285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BD740AD1-022E-41B1-9CA4-F586F14DD008}"/>
            </a:ext>
          </a:extLst>
        </xdr:cNvPr>
        <xdr:cNvSpPr/>
      </xdr:nvSpPr>
      <xdr:spPr>
        <a:xfrm>
          <a:off x="8980715" y="402771"/>
          <a:ext cx="4354285" cy="7402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 editAs="oneCell">
    <xdr:from>
      <xdr:col>14</xdr:col>
      <xdr:colOff>0</xdr:colOff>
      <xdr:row>14</xdr:row>
      <xdr:rowOff>132645</xdr:rowOff>
    </xdr:from>
    <xdr:to>
      <xdr:col>14</xdr:col>
      <xdr:colOff>360</xdr:colOff>
      <xdr:row>14</xdr:row>
      <xdr:rowOff>133005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43A95D17-0810-4C79-925A-C5ED73522A58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437910</xdr:colOff>
      <xdr:row>14</xdr:row>
      <xdr:rowOff>161445</xdr:rowOff>
    </xdr:from>
    <xdr:to>
      <xdr:col>9</xdr:col>
      <xdr:colOff>438270</xdr:colOff>
      <xdr:row>14</xdr:row>
      <xdr:rowOff>161805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D1B3A9DF-58AB-4DD4-A1DB-1658E9FCDB00}"/>
                </a:ext>
              </a:extLst>
            </xdr14:cNvPr>
            <xdr14:cNvContentPartPr/>
          </xdr14:nvContentPartPr>
          <xdr14:nvPr macro=""/>
          <xdr14:xfrm>
            <a:off x="8762760" y="2152170"/>
            <a:ext cx="360" cy="3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B745388A-856C-43B7-83B4-CB103C05979A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8753760" y="21435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337457</xdr:colOff>
      <xdr:row>10</xdr:row>
      <xdr:rowOff>43543</xdr:rowOff>
    </xdr:from>
    <xdr:to>
      <xdr:col>13</xdr:col>
      <xdr:colOff>370114</xdr:colOff>
      <xdr:row>21</xdr:row>
      <xdr:rowOff>217714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7E8FA9-F9CB-4104-A65A-09E616799CCA}"/>
            </a:ext>
          </a:extLst>
        </xdr:cNvPr>
        <xdr:cNvSpPr txBox="1"/>
      </xdr:nvSpPr>
      <xdr:spPr>
        <a:xfrm>
          <a:off x="337457" y="1676400"/>
          <a:ext cx="7957457" cy="342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Given the following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</a:t>
          </a:r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Which project A or B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should be  selected based on the  NPV analysis?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400"/>
            <a:t> </a:t>
          </a:r>
        </a:p>
        <a:p>
          <a:endParaRPr lang="en-US" sz="2400"/>
        </a:p>
        <a:p>
          <a:r>
            <a:rPr lang="en-US" sz="2400"/>
            <a:t>b) What is the NPV of the selected project?</a:t>
          </a:r>
        </a:p>
        <a:p>
          <a:endParaRPr lang="en-US" sz="2400" b="1">
            <a:solidFill>
              <a:srgbClr val="002060"/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="1">
              <a:solidFill>
                <a:schemeClr val="accent5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NPV</a:t>
          </a:r>
        </a:p>
      </xdr:txBody>
    </xdr:sp>
    <xdr:clientData/>
  </xdr:twoCellAnchor>
  <xdr:oneCellAnchor>
    <xdr:from>
      <xdr:col>16</xdr:col>
      <xdr:colOff>43543</xdr:colOff>
      <xdr:row>24</xdr:row>
      <xdr:rowOff>277586</xdr:rowOff>
    </xdr:from>
    <xdr:ext cx="1589314" cy="3320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0C4B1DC-F66A-8A2C-9CEB-7B27837EBA09}"/>
                </a:ext>
              </a:extLst>
            </xdr:cNvPr>
            <xdr:cNvSpPr txBox="1"/>
          </xdr:nvSpPr>
          <xdr:spPr>
            <a:xfrm>
              <a:off x="12072257" y="6112329"/>
              <a:ext cx="1589314" cy="3320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n-US" sz="2000" i="1">
                      <a:latin typeface="Cambria Math" panose="02040503050406030204" pitchFamily="18" charset="0"/>
                    </a:rPr>
                    <m:t>𝛴</m:t>
                  </m:r>
                </m:oMath>
              </a14:m>
              <a:r>
                <a:rPr lang="en-US" sz="2000"/>
                <a:t> PVFCF</a:t>
              </a: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0C4B1DC-F66A-8A2C-9CEB-7B27837EBA09}"/>
                </a:ext>
              </a:extLst>
            </xdr:cNvPr>
            <xdr:cNvSpPr txBox="1"/>
          </xdr:nvSpPr>
          <xdr:spPr>
            <a:xfrm>
              <a:off x="12072257" y="6112329"/>
              <a:ext cx="1589314" cy="3320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2000" i="0">
                  <a:latin typeface="Cambria Math" panose="02040503050406030204" pitchFamily="18" charset="0"/>
                </a:rPr>
                <a:t>𝛴</a:t>
              </a:r>
              <a:r>
                <a:rPr lang="en-US" sz="2000"/>
                <a:t> PVFCF</a:t>
              </a:r>
            </a:p>
          </xdr:txBody>
        </xdr:sp>
      </mc:Fallback>
    </mc:AlternateContent>
    <xdr:clientData/>
  </xdr:oneCellAnchor>
  <xdr:twoCellAnchor>
    <xdr:from>
      <xdr:col>0</xdr:col>
      <xdr:colOff>402771</xdr:colOff>
      <xdr:row>23</xdr:row>
      <xdr:rowOff>43544</xdr:rowOff>
    </xdr:from>
    <xdr:to>
      <xdr:col>9</xdr:col>
      <xdr:colOff>10886</xdr:colOff>
      <xdr:row>27</xdr:row>
      <xdr:rowOff>293915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2A3D77-FD80-5E4E-1BBE-7B5649025834}"/>
            </a:ext>
          </a:extLst>
        </xdr:cNvPr>
        <xdr:cNvSpPr txBox="1"/>
      </xdr:nvSpPr>
      <xdr:spPr>
        <a:xfrm>
          <a:off x="402771" y="5562601"/>
          <a:ext cx="5094515" cy="1621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a)</a:t>
          </a:r>
          <a:r>
            <a:rPr lang="en-US" sz="2000" baseline="0">
              <a:latin typeface="Lucida Bright" panose="02040602050505020304" pitchFamily="18" charset="0"/>
            </a:rPr>
            <a:t>  A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14,370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28304</xdr:colOff>
      <xdr:row>2</xdr:row>
      <xdr:rowOff>58783</xdr:rowOff>
    </xdr:from>
    <xdr:to>
      <xdr:col>9</xdr:col>
      <xdr:colOff>391885</xdr:colOff>
      <xdr:row>7</xdr:row>
      <xdr:rowOff>10887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C8D8549-0C77-4397-91E6-38210BA38D43}"/>
            </a:ext>
          </a:extLst>
        </xdr:cNvPr>
        <xdr:cNvSpPr/>
      </xdr:nvSpPr>
      <xdr:spPr>
        <a:xfrm>
          <a:off x="2510247" y="428897"/>
          <a:ext cx="5273038" cy="8773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</a:p>
      </xdr:txBody>
    </xdr:sp>
    <xdr:clientData/>
  </xdr:twoCellAnchor>
  <xdr:twoCellAnchor>
    <xdr:from>
      <xdr:col>0</xdr:col>
      <xdr:colOff>500744</xdr:colOff>
      <xdr:row>1</xdr:row>
      <xdr:rowOff>132806</xdr:rowOff>
    </xdr:from>
    <xdr:to>
      <xdr:col>3</xdr:col>
      <xdr:colOff>272142</xdr:colOff>
      <xdr:row>7</xdr:row>
      <xdr:rowOff>169817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75258-DB1C-4D07-8A6E-4554FD06A6CA}"/>
            </a:ext>
          </a:extLst>
        </xdr:cNvPr>
        <xdr:cNvSpPr/>
      </xdr:nvSpPr>
      <xdr:spPr>
        <a:xfrm>
          <a:off x="500744" y="317863"/>
          <a:ext cx="1632855" cy="114735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465366</xdr:colOff>
      <xdr:row>8</xdr:row>
      <xdr:rowOff>170907</xdr:rowOff>
    </xdr:from>
    <xdr:to>
      <xdr:col>10</xdr:col>
      <xdr:colOff>465366</xdr:colOff>
      <xdr:row>54</xdr:row>
      <xdr:rowOff>115390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4643345-DDF5-44D0-AC96-C3B95F0FE76E}"/>
            </a:ext>
          </a:extLst>
        </xdr:cNvPr>
        <xdr:cNvCxnSpPr/>
      </xdr:nvCxnSpPr>
      <xdr:spPr>
        <a:xfrm flipH="1">
          <a:off x="9326337" y="1651364"/>
          <a:ext cx="0" cy="1165751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206830</xdr:colOff>
      <xdr:row>10</xdr:row>
      <xdr:rowOff>84366</xdr:rowOff>
    </xdr:from>
    <xdr:to>
      <xdr:col>9</xdr:col>
      <xdr:colOff>653143</xdr:colOff>
      <xdr:row>16</xdr:row>
      <xdr:rowOff>41366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85870B1-E70B-45EF-BFA7-AFB7132BE747}"/>
            </a:ext>
          </a:extLst>
        </xdr:cNvPr>
        <xdr:cNvSpPr txBox="1"/>
      </xdr:nvSpPr>
      <xdr:spPr>
        <a:xfrm>
          <a:off x="1447801" y="1934937"/>
          <a:ext cx="7217228" cy="1067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  <a:ea typeface="+mn-ea"/>
              <a:cs typeface="+mn-cs"/>
            </a:rPr>
            <a:t>Givens:</a:t>
          </a:r>
        </a:p>
      </xdr:txBody>
    </xdr:sp>
    <xdr:clientData/>
  </xdr:twoCellAnchor>
  <xdr:twoCellAnchor>
    <xdr:from>
      <xdr:col>11</xdr:col>
      <xdr:colOff>413657</xdr:colOff>
      <xdr:row>3</xdr:row>
      <xdr:rowOff>54429</xdr:rowOff>
    </xdr:from>
    <xdr:to>
      <xdr:col>17</xdr:col>
      <xdr:colOff>419279</xdr:colOff>
      <xdr:row>7</xdr:row>
      <xdr:rowOff>141514</xdr:rowOff>
    </xdr:to>
    <xdr:sp macro="" textlink="">
      <xdr:nvSpPr>
        <xdr:cNvPr id="9" name="Rounded Rectangle 6">
          <a:extLst>
            <a:ext uri="{FF2B5EF4-FFF2-40B4-BE49-F238E27FC236}">
              <a16:creationId xmlns:a16="http://schemas.microsoft.com/office/drawing/2014/main" id="{A1E90138-E9F9-466F-8516-DD5A2031D740}"/>
            </a:ext>
          </a:extLst>
        </xdr:cNvPr>
        <xdr:cNvSpPr/>
      </xdr:nvSpPr>
      <xdr:spPr>
        <a:xfrm>
          <a:off x="10281557" y="603069"/>
          <a:ext cx="3701322" cy="81860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10</xdr:col>
      <xdr:colOff>569689</xdr:colOff>
      <xdr:row>9</xdr:row>
      <xdr:rowOff>172359</xdr:rowOff>
    </xdr:from>
    <xdr:to>
      <xdr:col>17</xdr:col>
      <xdr:colOff>261258</xdr:colOff>
      <xdr:row>19</xdr:row>
      <xdr:rowOff>32657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64E52BF-A713-4E11-B535-959217165463}"/>
            </a:ext>
          </a:extLst>
        </xdr:cNvPr>
        <xdr:cNvSpPr txBox="1"/>
      </xdr:nvSpPr>
      <xdr:spPr>
        <a:xfrm>
          <a:off x="8810175" y="1837873"/>
          <a:ext cx="4448626" cy="1710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800"/>
        </a:p>
        <a:p>
          <a:r>
            <a:rPr lang="en-US" sz="1800" b="1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Calculate the joint probability: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( e4 and e3) = 2,600/26,000 </a:t>
          </a:r>
        </a:p>
      </xdr:txBody>
    </xdr:sp>
    <xdr:clientData/>
  </xdr:twoCellAnchor>
  <xdr:twoCellAnchor>
    <xdr:from>
      <xdr:col>1</xdr:col>
      <xdr:colOff>522514</xdr:colOff>
      <xdr:row>28</xdr:row>
      <xdr:rowOff>174171</xdr:rowOff>
    </xdr:from>
    <xdr:to>
      <xdr:col>9</xdr:col>
      <xdr:colOff>753835</xdr:colOff>
      <xdr:row>34</xdr:row>
      <xdr:rowOff>21770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F9BAE80-AEDE-4556-B612-1BF30BDC0629}"/>
            </a:ext>
          </a:extLst>
        </xdr:cNvPr>
        <xdr:cNvSpPr txBox="1"/>
      </xdr:nvSpPr>
      <xdr:spPr>
        <a:xfrm>
          <a:off x="1143000" y="6509657"/>
          <a:ext cx="7002235" cy="1175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Compute the probability of e4 and e3 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+mn-ea"/>
              <a:cs typeface="+mn-cs"/>
            </a:rPr>
            <a:t>Simple Probabilities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440691</xdr:colOff>
      <xdr:row>2</xdr:row>
      <xdr:rowOff>81643</xdr:rowOff>
    </xdr:from>
    <xdr:to>
      <xdr:col>9</xdr:col>
      <xdr:colOff>381000</xdr:colOff>
      <xdr:row>6</xdr:row>
      <xdr:rowOff>157843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C138209-1EC4-4B63-8877-43B54E40918B}"/>
            </a:ext>
          </a:extLst>
        </xdr:cNvPr>
        <xdr:cNvSpPr/>
      </xdr:nvSpPr>
      <xdr:spPr>
        <a:xfrm>
          <a:off x="2898141" y="462643"/>
          <a:ext cx="492188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1B495C-16D8-4E37-91B1-03A136F8DB76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609600</xdr:colOff>
      <xdr:row>9</xdr:row>
      <xdr:rowOff>26670</xdr:rowOff>
    </xdr:from>
    <xdr:to>
      <xdr:col>10</xdr:col>
      <xdr:colOff>628197</xdr:colOff>
      <xdr:row>37</xdr:row>
      <xdr:rowOff>119743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2FA8C4-C209-4791-8D3D-DD280F25F076}"/>
            </a:ext>
          </a:extLst>
        </xdr:cNvPr>
        <xdr:cNvCxnSpPr/>
      </xdr:nvCxnSpPr>
      <xdr:spPr>
        <a:xfrm flipH="1">
          <a:off x="9873343" y="1692184"/>
          <a:ext cx="18597" cy="740827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1068160</xdr:colOff>
      <xdr:row>2</xdr:row>
      <xdr:rowOff>161018</xdr:rowOff>
    </xdr:from>
    <xdr:to>
      <xdr:col>15</xdr:col>
      <xdr:colOff>29209</xdr:colOff>
      <xdr:row>6</xdr:row>
      <xdr:rowOff>130991</xdr:rowOff>
    </xdr:to>
    <xdr:sp macro="" textlink="">
      <xdr:nvSpPr>
        <xdr:cNvPr id="6" name="Rounded Rectangle 8">
          <a:extLst>
            <a:ext uri="{FF2B5EF4-FFF2-40B4-BE49-F238E27FC236}">
              <a16:creationId xmlns:a16="http://schemas.microsoft.com/office/drawing/2014/main" id="{57FDD5F5-C178-4F87-8865-E36A215EE801}"/>
            </a:ext>
          </a:extLst>
        </xdr:cNvPr>
        <xdr:cNvSpPr/>
      </xdr:nvSpPr>
      <xdr:spPr>
        <a:xfrm>
          <a:off x="10078810" y="542018"/>
          <a:ext cx="3552099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 editAs="oneCell">
    <xdr:from>
      <xdr:col>10</xdr:col>
      <xdr:colOff>620487</xdr:colOff>
      <xdr:row>20</xdr:row>
      <xdr:rowOff>68035</xdr:rowOff>
    </xdr:from>
    <xdr:to>
      <xdr:col>18</xdr:col>
      <xdr:colOff>103416</xdr:colOff>
      <xdr:row>31</xdr:row>
      <xdr:rowOff>138999</xdr:rowOff>
    </xdr:to>
    <xdr:pic>
      <xdr:nvPicPr>
        <xdr:cNvPr id="9" name="Picture 8" descr="6.5.1. What do we mean by &quot;Normal&quot; data?">
          <a:extLst>
            <a:ext uri="{FF2B5EF4-FFF2-40B4-BE49-F238E27FC236}">
              <a16:creationId xmlns:a16="http://schemas.microsoft.com/office/drawing/2014/main" id="{6C6FE614-7918-4607-9CDF-6A24512BE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1487" y="3624035"/>
          <a:ext cx="6086929" cy="372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27214</xdr:colOff>
      <xdr:row>27</xdr:row>
      <xdr:rowOff>340179</xdr:rowOff>
    </xdr:from>
    <xdr:to>
      <xdr:col>12</xdr:col>
      <xdr:colOff>54428</xdr:colOff>
      <xdr:row>30</xdr:row>
      <xdr:rowOff>190500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7CB91508-808C-4C0E-8169-0DF99749402E}"/>
            </a:ext>
          </a:extLst>
        </xdr:cNvPr>
        <xdr:cNvCxnSpPr/>
      </xdr:nvCxnSpPr>
      <xdr:spPr>
        <a:xfrm>
          <a:off x="11484428" y="6286500"/>
          <a:ext cx="27214" cy="11157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680186</xdr:colOff>
      <xdr:row>37</xdr:row>
      <xdr:rowOff>40667</xdr:rowOff>
    </xdr:from>
    <xdr:to>
      <xdr:col>12</xdr:col>
      <xdr:colOff>680546</xdr:colOff>
      <xdr:row>37</xdr:row>
      <xdr:rowOff>41027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4ED85D98-9241-4B0C-93C9-411D32A5ECCB}"/>
                </a:ext>
              </a:extLst>
            </xdr14:cNvPr>
            <xdr14:cNvContentPartPr/>
          </xdr14:nvContentPartPr>
          <xdr14:nvPr macro=""/>
          <xdr14:xfrm>
            <a:off x="12137400" y="9361560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4ED85D98-9241-4B0C-93C9-411D32A5ECC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74400" y="8983560"/>
              <a:ext cx="126000" cy="756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1129391</xdr:colOff>
      <xdr:row>24</xdr:row>
      <xdr:rowOff>163285</xdr:rowOff>
    </xdr:from>
    <xdr:to>
      <xdr:col>12</xdr:col>
      <xdr:colOff>176893</xdr:colOff>
      <xdr:row>26</xdr:row>
      <xdr:rowOff>231647</xdr:rowOff>
    </xdr:to>
    <xdr:sp macro="" textlink="">
      <xdr:nvSpPr>
        <xdr:cNvPr id="21" name="Speech Bubble: Rectangle with Corners Rounded 20">
          <a:extLst>
            <a:ext uri="{FF2B5EF4-FFF2-40B4-BE49-F238E27FC236}">
              <a16:creationId xmlns:a16="http://schemas.microsoft.com/office/drawing/2014/main" id="{CEF45DC0-8A64-4204-B5EB-45DBFC82EC30}"/>
            </a:ext>
          </a:extLst>
        </xdr:cNvPr>
        <xdr:cNvSpPr/>
      </xdr:nvSpPr>
      <xdr:spPr>
        <a:xfrm>
          <a:off x="10178141" y="5293178"/>
          <a:ext cx="1455966" cy="612648"/>
        </a:xfrm>
        <a:prstGeom prst="wedgeRoundRectCallout">
          <a:avLst>
            <a:gd name="adj1" fmla="val 29539"/>
            <a:gd name="adj2" fmla="val 27349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5% or 0.05</a:t>
          </a:r>
        </a:p>
      </xdr:txBody>
    </xdr:sp>
    <xdr:clientData/>
  </xdr:twoCellAnchor>
  <xdr:twoCellAnchor>
    <xdr:from>
      <xdr:col>10</xdr:col>
      <xdr:colOff>1183822</xdr:colOff>
      <xdr:row>32</xdr:row>
      <xdr:rowOff>231322</xdr:rowOff>
    </xdr:from>
    <xdr:to>
      <xdr:col>14</xdr:col>
      <xdr:colOff>408215</xdr:colOff>
      <xdr:row>35</xdr:row>
      <xdr:rowOff>95250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40291D1-90D8-4815-829B-6FBE5C44CABD}"/>
            </a:ext>
          </a:extLst>
        </xdr:cNvPr>
        <xdr:cNvSpPr txBox="1"/>
      </xdr:nvSpPr>
      <xdr:spPr>
        <a:xfrm>
          <a:off x="10232572" y="8001001"/>
          <a:ext cx="3048000" cy="7075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NORMSINV(0.05) = </a:t>
          </a:r>
        </a:p>
      </xdr:txBody>
    </xdr:sp>
    <xdr:clientData/>
  </xdr:twoCellAnchor>
  <xdr:twoCellAnchor>
    <xdr:from>
      <xdr:col>10</xdr:col>
      <xdr:colOff>702128</xdr:colOff>
      <xdr:row>42</xdr:row>
      <xdr:rowOff>144237</xdr:rowOff>
    </xdr:from>
    <xdr:to>
      <xdr:col>18</xdr:col>
      <xdr:colOff>190500</xdr:colOff>
      <xdr:row>49</xdr:row>
      <xdr:rowOff>32658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AD5D99F-B65C-43F8-9349-D56482F756D3}"/>
            </a:ext>
          </a:extLst>
        </xdr:cNvPr>
        <xdr:cNvSpPr txBox="1"/>
      </xdr:nvSpPr>
      <xdr:spPr>
        <a:xfrm>
          <a:off x="9965871" y="10137323"/>
          <a:ext cx="6106886" cy="1390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-1.6449 = (x - </a:t>
          </a:r>
          <a:r>
            <a:rPr lang="el-GR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)/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σ</a:t>
          </a:r>
          <a:r>
            <a:rPr lang="en-US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 = (x - 79,000)/2,000 </a:t>
          </a:r>
        </a:p>
        <a:p>
          <a:r>
            <a:rPr lang="en-US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x = (-1.6449* 2,000) +79,000</a:t>
          </a:r>
        </a:p>
      </xdr:txBody>
    </xdr:sp>
    <xdr:clientData/>
  </xdr:twoCellAnchor>
  <xdr:oneCellAnchor>
    <xdr:from>
      <xdr:col>11</xdr:col>
      <xdr:colOff>707569</xdr:colOff>
      <xdr:row>30</xdr:row>
      <xdr:rowOff>149677</xdr:rowOff>
    </xdr:from>
    <xdr:ext cx="938893" cy="34278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835022B-5BD1-4106-A905-413E9A486A50}"/>
            </a:ext>
          </a:extLst>
        </xdr:cNvPr>
        <xdr:cNvSpPr txBox="1"/>
      </xdr:nvSpPr>
      <xdr:spPr>
        <a:xfrm>
          <a:off x="11048998" y="7361463"/>
          <a:ext cx="93889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-1.7507</a:t>
          </a:r>
        </a:p>
      </xdr:txBody>
    </xdr:sp>
    <xdr:clientData/>
  </xdr:oneCellAnchor>
  <xdr:twoCellAnchor>
    <xdr:from>
      <xdr:col>10</xdr:col>
      <xdr:colOff>1023257</xdr:colOff>
      <xdr:row>9</xdr:row>
      <xdr:rowOff>179616</xdr:rowOff>
    </xdr:from>
    <xdr:to>
      <xdr:col>17</xdr:col>
      <xdr:colOff>560614</xdr:colOff>
      <xdr:row>14</xdr:row>
      <xdr:rowOff>2723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ACCB577-2E3F-4036-8663-68410B3B731C}"/>
            </a:ext>
          </a:extLst>
        </xdr:cNvPr>
        <xdr:cNvSpPr txBox="1"/>
      </xdr:nvSpPr>
      <xdr:spPr>
        <a:xfrm>
          <a:off x="10072007" y="1894116"/>
          <a:ext cx="5170714" cy="775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Step 1: Calculate the z value</a:t>
          </a:r>
        </a:p>
      </xdr:txBody>
    </xdr:sp>
    <xdr:clientData/>
  </xdr:twoCellAnchor>
  <xdr:twoCellAnchor>
    <xdr:from>
      <xdr:col>10</xdr:col>
      <xdr:colOff>658587</xdr:colOff>
      <xdr:row>37</xdr:row>
      <xdr:rowOff>73481</xdr:rowOff>
    </xdr:from>
    <xdr:to>
      <xdr:col>17</xdr:col>
      <xdr:colOff>195944</xdr:colOff>
      <xdr:row>41</xdr:row>
      <xdr:rowOff>5445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BEB889AC-8657-462C-9217-CBCF1506E406}"/>
            </a:ext>
          </a:extLst>
        </xdr:cNvPr>
        <xdr:cNvSpPr txBox="1"/>
      </xdr:nvSpPr>
      <xdr:spPr>
        <a:xfrm>
          <a:off x="9707337" y="9163052"/>
          <a:ext cx="5170714" cy="775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Step 2: Solve for x</a:t>
          </a:r>
        </a:p>
      </xdr:txBody>
    </xdr:sp>
    <xdr:clientData/>
  </xdr:twoCellAnchor>
  <xdr:twoCellAnchor>
    <xdr:from>
      <xdr:col>0</xdr:col>
      <xdr:colOff>203200</xdr:colOff>
      <xdr:row>10</xdr:row>
      <xdr:rowOff>12700</xdr:rowOff>
    </xdr:from>
    <xdr:to>
      <xdr:col>9</xdr:col>
      <xdr:colOff>1573077</xdr:colOff>
      <xdr:row>33</xdr:row>
      <xdr:rowOff>29028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97EC234-9763-40E1-9915-60079D872D0E}"/>
                </a:ext>
              </a:extLst>
            </xdr:cNvPr>
            <xdr:cNvSpPr txBox="1"/>
          </xdr:nvSpPr>
          <xdr:spPr>
            <a:xfrm>
              <a:off x="203200" y="1790700"/>
              <a:ext cx="9027977" cy="609962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1" baseline="0">
                  <a:solidFill>
                    <a:srgbClr val="002060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Givens: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μ = 79,000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14:m>
                <m:oMath xmlns:m="http://schemas.openxmlformats.org/officeDocument/2006/math"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</a:rPr>
                    <m:t>𝜎</m:t>
                  </m:r>
                </m:oMath>
              </a14:m>
              <a:r>
                <a:rPr lang="en-US" sz="24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 = 2,000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P = 0.05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400" b="0" baseline="0">
                <a:solidFill>
                  <a:schemeClr val="tx1"/>
                </a:solidFill>
                <a:effectLst/>
                <a:latin typeface="Lucida Bright" panose="02040602050505020304" pitchFamily="18" charset="0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Find the value of x (in miles)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400" b="1" baseline="0">
                <a:solidFill>
                  <a:srgbClr val="002060"/>
                </a:solidFill>
                <a:effectLst/>
                <a:latin typeface="Lucida Bright" panose="02040602050505020304" pitchFamily="18" charset="0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1" baseline="0">
                  <a:solidFill>
                    <a:srgbClr val="002060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Normal Distribution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>
                <a:effectLst/>
                <a:latin typeface="+mn-lt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>
                <a:effectLst/>
                <a:latin typeface="+mn-lt"/>
                <a:ea typeface="Calibri"/>
                <a:cs typeface="Times New Roman"/>
              </a:endParaRP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97EC234-9763-40E1-9915-60079D872D0E}"/>
                </a:ext>
              </a:extLst>
            </xdr:cNvPr>
            <xdr:cNvSpPr txBox="1"/>
          </xdr:nvSpPr>
          <xdr:spPr>
            <a:xfrm>
              <a:off x="203200" y="1790700"/>
              <a:ext cx="9027977" cy="609962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1" baseline="0">
                  <a:solidFill>
                    <a:srgbClr val="002060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Givens: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μ = 79,000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</a:rPr>
                <a:t>𝜎</a:t>
              </a:r>
              <a:r>
                <a:rPr lang="en-US" sz="24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 = 2,000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P = 0.05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400" b="0" baseline="0">
                <a:solidFill>
                  <a:schemeClr val="tx1"/>
                </a:solidFill>
                <a:effectLst/>
                <a:latin typeface="Lucida Bright" panose="02040602050505020304" pitchFamily="18" charset="0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Find the value of x (in miles)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400" b="1" baseline="0">
                <a:solidFill>
                  <a:srgbClr val="002060"/>
                </a:solidFill>
                <a:effectLst/>
                <a:latin typeface="Lucida Bright" panose="02040602050505020304" pitchFamily="18" charset="0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1" baseline="0">
                  <a:solidFill>
                    <a:srgbClr val="002060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Normal Distribution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>
                <a:effectLst/>
                <a:latin typeface="+mn-lt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>
                <a:effectLst/>
                <a:latin typeface="+mn-lt"/>
                <a:ea typeface="Calibri"/>
                <a:cs typeface="Times New Roman"/>
              </a:endParaRP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306979</xdr:colOff>
      <xdr:row>1</xdr:row>
      <xdr:rowOff>161109</xdr:rowOff>
    </xdr:from>
    <xdr:to>
      <xdr:col>3</xdr:col>
      <xdr:colOff>47625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10229" y="351609"/>
          <a:ext cx="1582146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0</xdr:colOff>
      <xdr:row>8</xdr:row>
      <xdr:rowOff>126456</xdr:rowOff>
    </xdr:from>
    <xdr:to>
      <xdr:col>9</xdr:col>
      <xdr:colOff>0</xdr:colOff>
      <xdr:row>51</xdr:row>
      <xdr:rowOff>65496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flipH="1">
          <a:off x="9513660" y="1606913"/>
          <a:ext cx="0" cy="106070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462644</xdr:colOff>
      <xdr:row>1</xdr:row>
      <xdr:rowOff>122465</xdr:rowOff>
    </xdr:from>
    <xdr:to>
      <xdr:col>8</xdr:col>
      <xdr:colOff>299358</xdr:colOff>
      <xdr:row>6</xdr:row>
      <xdr:rowOff>122464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925537" y="312965"/>
          <a:ext cx="5715000" cy="9524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6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9</xdr:col>
      <xdr:colOff>390070</xdr:colOff>
      <xdr:row>2</xdr:row>
      <xdr:rowOff>13154</xdr:rowOff>
    </xdr:from>
    <xdr:to>
      <xdr:col>13</xdr:col>
      <xdr:colOff>598714</xdr:colOff>
      <xdr:row>6</xdr:row>
      <xdr:rowOff>108404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9294584" y="383268"/>
          <a:ext cx="4508501" cy="83547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576943</xdr:colOff>
      <xdr:row>11</xdr:row>
      <xdr:rowOff>174170</xdr:rowOff>
    </xdr:from>
    <xdr:to>
      <xdr:col>7</xdr:col>
      <xdr:colOff>892629</xdr:colOff>
      <xdr:row>18</xdr:row>
      <xdr:rowOff>185057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F8C4CB2-42B2-48BE-AD06-BD860906B6F9}"/>
            </a:ext>
          </a:extLst>
        </xdr:cNvPr>
        <xdr:cNvSpPr txBox="1"/>
      </xdr:nvSpPr>
      <xdr:spPr>
        <a:xfrm>
          <a:off x="576943" y="2209799"/>
          <a:ext cx="7881257" cy="18723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Given the following set of numbers calculate the coefficient of variation?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Descriptive Statistics </a:t>
          </a:r>
        </a:p>
      </xdr:txBody>
    </xdr:sp>
    <xdr:clientData/>
  </xdr:twoCellAnchor>
  <xdr:twoCellAnchor>
    <xdr:from>
      <xdr:col>14</xdr:col>
      <xdr:colOff>152400</xdr:colOff>
      <xdr:row>13</xdr:row>
      <xdr:rowOff>326572</xdr:rowOff>
    </xdr:from>
    <xdr:to>
      <xdr:col>17</xdr:col>
      <xdr:colOff>65314</xdr:colOff>
      <xdr:row>17</xdr:row>
      <xdr:rowOff>130629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FFD751-FFDC-F2CE-C8E4-4977AE5D9EB6}"/>
            </a:ext>
          </a:extLst>
        </xdr:cNvPr>
        <xdr:cNvSpPr txBox="1"/>
      </xdr:nvSpPr>
      <xdr:spPr>
        <a:xfrm>
          <a:off x="16992600" y="2732315"/>
          <a:ext cx="2634343" cy="1034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st.dev/mean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1206683</xdr:colOff>
      <xdr:row>1</xdr:row>
      <xdr:rowOff>66947</xdr:rowOff>
    </xdr:from>
    <xdr:to>
      <xdr:col>8</xdr:col>
      <xdr:colOff>561976</xdr:colOff>
      <xdr:row>6</xdr:row>
      <xdr:rowOff>54429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FF523F7-8DAE-46AE-A4CE-F1264FAA9883}"/>
            </a:ext>
          </a:extLst>
        </xdr:cNvPr>
        <xdr:cNvSpPr/>
      </xdr:nvSpPr>
      <xdr:spPr>
        <a:xfrm>
          <a:off x="2473508" y="247922"/>
          <a:ext cx="5422718" cy="892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7</a:t>
          </a:r>
        </a:p>
      </xdr:txBody>
    </xdr:sp>
    <xdr:clientData/>
  </xdr:twoCellAnchor>
  <xdr:twoCellAnchor>
    <xdr:from>
      <xdr:col>1</xdr:col>
      <xdr:colOff>28849</xdr:colOff>
      <xdr:row>0</xdr:row>
      <xdr:rowOff>166824</xdr:rowOff>
    </xdr:from>
    <xdr:to>
      <xdr:col>2</xdr:col>
      <xdr:colOff>822960</xdr:colOff>
      <xdr:row>7</xdr:row>
      <xdr:rowOff>22860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807CEB-3B69-4330-91CB-7AEE14A74ECF}"/>
            </a:ext>
          </a:extLst>
        </xdr:cNvPr>
        <xdr:cNvSpPr/>
      </xdr:nvSpPr>
      <xdr:spPr>
        <a:xfrm>
          <a:off x="657499" y="166824"/>
          <a:ext cx="1432286" cy="112286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95250</xdr:colOff>
      <xdr:row>8</xdr:row>
      <xdr:rowOff>162742</xdr:rowOff>
    </xdr:from>
    <xdr:to>
      <xdr:col>8</xdr:col>
      <xdr:colOff>95250</xdr:colOff>
      <xdr:row>54</xdr:row>
      <xdr:rowOff>101782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16755C8-2463-4AD5-81C0-02E2E07B458B}"/>
            </a:ext>
          </a:extLst>
        </xdr:cNvPr>
        <xdr:cNvCxnSpPr/>
      </xdr:nvCxnSpPr>
      <xdr:spPr>
        <a:xfrm flipH="1">
          <a:off x="7410450" y="1625782"/>
          <a:ext cx="0" cy="106222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223158</xdr:colOff>
      <xdr:row>9</xdr:row>
      <xdr:rowOff>127817</xdr:rowOff>
    </xdr:from>
    <xdr:to>
      <xdr:col>12</xdr:col>
      <xdr:colOff>533400</xdr:colOff>
      <xdr:row>12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608576A-1E4C-4F87-9B65-1A6E52AE8193}"/>
            </a:ext>
          </a:extLst>
        </xdr:cNvPr>
        <xdr:cNvSpPr txBox="1"/>
      </xdr:nvSpPr>
      <xdr:spPr>
        <a:xfrm>
          <a:off x="7557408" y="1756592"/>
          <a:ext cx="3643992" cy="6341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Use COMBIN</a:t>
          </a:r>
        </a:p>
      </xdr:txBody>
    </xdr:sp>
    <xdr:clientData/>
  </xdr:twoCellAnchor>
  <xdr:twoCellAnchor>
    <xdr:from>
      <xdr:col>8</xdr:col>
      <xdr:colOff>257175</xdr:colOff>
      <xdr:row>14</xdr:row>
      <xdr:rowOff>0</xdr:rowOff>
    </xdr:from>
    <xdr:to>
      <xdr:col>14</xdr:col>
      <xdr:colOff>1571625</xdr:colOff>
      <xdr:row>19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A99D2B-217D-41BA-86DB-186B670D6ACE}"/>
            </a:ext>
          </a:extLst>
        </xdr:cNvPr>
        <xdr:cNvSpPr txBox="1"/>
      </xdr:nvSpPr>
      <xdr:spPr>
        <a:xfrm>
          <a:off x="7591425" y="2752725"/>
          <a:ext cx="60388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Path: </a:t>
          </a:r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Formulas to Math &amp; Trig to 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COMBIN</a:t>
          </a:r>
        </a:p>
      </xdr:txBody>
    </xdr:sp>
    <xdr:clientData/>
  </xdr:twoCellAnchor>
  <xdr:twoCellAnchor>
    <xdr:from>
      <xdr:col>8</xdr:col>
      <xdr:colOff>361949</xdr:colOff>
      <xdr:row>25</xdr:row>
      <xdr:rowOff>152400</xdr:rowOff>
    </xdr:from>
    <xdr:to>
      <xdr:col>15</xdr:col>
      <xdr:colOff>409574</xdr:colOff>
      <xdr:row>32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6451FB2-0A74-4436-A4F4-ADDA86A9FF77}"/>
            </a:ext>
          </a:extLst>
        </xdr:cNvPr>
        <xdr:cNvSpPr txBox="1"/>
      </xdr:nvSpPr>
      <xdr:spPr>
        <a:xfrm>
          <a:off x="7696199" y="4905375"/>
          <a:ext cx="682942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="1" baseline="0">
            <a:solidFill>
              <a:srgbClr val="C00000"/>
            </a:solidFill>
            <a:latin typeface="Lucida Bright" panose="02040602050505020304" pitchFamily="18" charset="0"/>
            <a:ea typeface="Cambria" panose="02040503050406030204" pitchFamily="18" charset="0"/>
            <a:cs typeface="Calibri" panose="020F0502020204030204" pitchFamily="34" charset="0"/>
          </a:endParaRPr>
        </a:p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If the order is important than the Path is: </a:t>
          </a:r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Formulas More Functions to Statistical to 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PERMUT</a:t>
          </a:r>
        </a:p>
      </xdr:txBody>
    </xdr:sp>
    <xdr:clientData/>
  </xdr:twoCellAnchor>
  <xdr:twoCellAnchor>
    <xdr:from>
      <xdr:col>0</xdr:col>
      <xdr:colOff>276225</xdr:colOff>
      <xdr:row>9</xdr:row>
      <xdr:rowOff>76200</xdr:rowOff>
    </xdr:from>
    <xdr:to>
      <xdr:col>7</xdr:col>
      <xdr:colOff>766083</xdr:colOff>
      <xdr:row>30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D28933E-B2DB-4E45-A753-6BE5C3512E62}"/>
            </a:ext>
          </a:extLst>
        </xdr:cNvPr>
        <xdr:cNvSpPr txBox="1"/>
      </xdr:nvSpPr>
      <xdr:spPr>
        <a:xfrm>
          <a:off x="276225" y="1704975"/>
          <a:ext cx="6785883" cy="400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 206</a:t>
          </a:r>
        </a:p>
        <a:p>
          <a:r>
            <a:rPr lang="en-US" sz="2000" baseline="0">
              <a:latin typeface="Lucida Bright" panose="02040602050505020304" pitchFamily="18" charset="0"/>
            </a:rPr>
            <a:t>You plan to choose six out of ten numbers from a set of numbers.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What is the difference (in units) between the results if this was the combination calculation vs. the premutation calculation?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800" b="1" i="0" u="none" strike="noStrike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Counting Rules</a:t>
          </a:r>
          <a:endParaRPr lang="en-US" sz="1800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1T22:43:16.65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4T01:16:02.463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1T22:43:16.65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1T23:16:13.32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1T23:16:30.77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1T23:16:33.57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1T23:17:30.84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1T23:18:19.17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1T22:40:47.05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1T22:40:47.05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showRowColHeaders="0" tabSelected="1" zoomScale="54" zoomScaleNormal="54" workbookViewId="0"/>
  </sheetViews>
  <sheetFormatPr defaultColWidth="9.140625" defaultRowHeight="15" x14ac:dyDescent="0.25"/>
  <cols>
    <col min="1" max="16384" width="9.140625" style="8"/>
  </cols>
  <sheetData>
    <row r="1" spans="1:1" x14ac:dyDescent="0.25">
      <c r="A1" s="8" t="s">
        <v>0</v>
      </c>
    </row>
    <row r="22" spans="5:11" x14ac:dyDescent="0.25">
      <c r="E22" s="121"/>
      <c r="F22" s="121"/>
      <c r="G22" s="121"/>
      <c r="H22" s="121"/>
      <c r="I22" s="121"/>
      <c r="J22" s="121"/>
      <c r="K22" s="121"/>
    </row>
    <row r="23" spans="5:11" x14ac:dyDescent="0.25">
      <c r="E23" s="121"/>
      <c r="F23" s="121"/>
      <c r="G23" s="121"/>
      <c r="H23" s="121"/>
      <c r="I23" s="121"/>
      <c r="J23" s="121"/>
      <c r="K23" s="121"/>
    </row>
    <row r="24" spans="5:11" x14ac:dyDescent="0.25">
      <c r="E24" s="121"/>
      <c r="F24" s="121"/>
      <c r="G24" s="121"/>
      <c r="H24" s="121"/>
      <c r="I24" s="121"/>
      <c r="J24" s="121"/>
      <c r="K24" s="121"/>
    </row>
    <row r="25" spans="5:11" x14ac:dyDescent="0.25">
      <c r="E25" s="121"/>
      <c r="F25" s="121"/>
      <c r="G25" s="121"/>
      <c r="H25" s="121"/>
      <c r="I25" s="121"/>
      <c r="J25" s="121"/>
      <c r="K25" s="121"/>
    </row>
    <row r="26" spans="5:11" x14ac:dyDescent="0.25">
      <c r="E26" s="121"/>
      <c r="F26" s="121"/>
      <c r="G26" s="121"/>
      <c r="H26" s="121"/>
      <c r="I26" s="121"/>
      <c r="J26" s="121"/>
      <c r="K26" s="121"/>
    </row>
    <row r="27" spans="5:11" x14ac:dyDescent="0.25">
      <c r="E27" s="121"/>
      <c r="F27" s="121"/>
      <c r="G27" s="121"/>
      <c r="H27" s="121"/>
      <c r="I27" s="121"/>
      <c r="J27" s="121"/>
      <c r="K27" s="121"/>
    </row>
    <row r="28" spans="5:11" x14ac:dyDescent="0.25">
      <c r="E28" s="121"/>
      <c r="F28" s="121"/>
      <c r="G28" s="121"/>
      <c r="H28" s="121"/>
      <c r="I28" s="121"/>
      <c r="J28" s="121"/>
      <c r="K28" s="121"/>
    </row>
    <row r="29" spans="5:11" x14ac:dyDescent="0.25">
      <c r="E29" s="121"/>
      <c r="F29" s="121"/>
      <c r="G29" s="121"/>
      <c r="H29" s="121"/>
      <c r="I29" s="121"/>
      <c r="J29" s="121"/>
      <c r="K29" s="121"/>
    </row>
  </sheetData>
  <sheetProtection algorithmName="SHA-512" hashValue="mQnkz6LExuTUdBhUqo/sD2+tn1jtS6r455mOUYczZ9Fd2d0kSncj3ZfFRg4bUiuYyEuRp2p2FbWK/7DBVXwgbg==" saltValue="RggS4l5y/djLymv+3Sf0uA==" spinCount="100000" sheet="1" objects="1" scenarios="1"/>
  <mergeCells count="1">
    <mergeCell ref="E22:K29"/>
  </mergeCells>
  <pageMargins left="0.7" right="0.7" top="0.75" bottom="0.75" header="0.3" footer="0.3"/>
  <pageSetup scale="4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4839-2E38-4D1C-AE3F-7DF0488FD566}">
  <sheetPr>
    <pageSetUpPr fitToPage="1"/>
  </sheetPr>
  <dimension ref="E3:R54"/>
  <sheetViews>
    <sheetView zoomScale="70" zoomScaleNormal="70" workbookViewId="0">
      <selection activeCell="AB31" sqref="A1:AB31"/>
    </sheetView>
  </sheetViews>
  <sheetFormatPr defaultColWidth="8.85546875" defaultRowHeight="15" x14ac:dyDescent="0.25"/>
  <cols>
    <col min="1" max="4" width="8.85546875" style="7"/>
    <col min="5" max="5" width="38.28515625" style="7" customWidth="1"/>
    <col min="6" max="6" width="12.42578125" style="7" customWidth="1"/>
    <col min="7" max="14" width="8.85546875" style="7"/>
    <col min="15" max="15" width="54.28515625" style="7" customWidth="1"/>
    <col min="16" max="16" width="21.5703125" style="7" customWidth="1"/>
    <col min="17" max="16384" width="8.85546875" style="7"/>
  </cols>
  <sheetData>
    <row r="3" spans="5:18" ht="21" x14ac:dyDescent="0.35">
      <c r="E3" s="151"/>
      <c r="F3" s="151"/>
      <c r="G3" s="151"/>
      <c r="H3" s="151"/>
    </row>
    <row r="4" spans="5:18" ht="21" x14ac:dyDescent="0.35">
      <c r="E4" s="45"/>
      <c r="F4" s="45"/>
      <c r="G4" s="45"/>
      <c r="H4" s="45"/>
    </row>
    <row r="5" spans="5:18" ht="21" x14ac:dyDescent="0.35">
      <c r="E5" s="45"/>
      <c r="F5" s="45"/>
      <c r="G5" s="45"/>
      <c r="H5" s="45"/>
    </row>
    <row r="6" spans="5:18" ht="21" x14ac:dyDescent="0.35">
      <c r="E6" s="46"/>
      <c r="F6" s="46"/>
      <c r="G6" s="46"/>
      <c r="H6" s="46"/>
    </row>
    <row r="7" spans="5:18" ht="21" x14ac:dyDescent="0.35">
      <c r="E7" s="46"/>
      <c r="F7" s="46"/>
      <c r="G7" s="46"/>
      <c r="H7" s="46"/>
    </row>
    <row r="8" spans="5:18" ht="27.75" x14ac:dyDescent="0.4">
      <c r="O8" s="152" t="s">
        <v>22</v>
      </c>
      <c r="P8" s="152"/>
      <c r="Q8" s="152"/>
      <c r="R8" s="152"/>
    </row>
    <row r="9" spans="5:18" ht="28.5" x14ac:dyDescent="0.45">
      <c r="O9" s="47"/>
      <c r="P9" s="47"/>
      <c r="Q9" s="48"/>
      <c r="R9" s="48"/>
    </row>
    <row r="10" spans="5:18" ht="27" x14ac:dyDescent="0.35">
      <c r="O10" s="49" t="s">
        <v>23</v>
      </c>
      <c r="P10" s="50">
        <v>23000</v>
      </c>
      <c r="Q10" s="48"/>
      <c r="R10" s="48"/>
    </row>
    <row r="11" spans="5:18" ht="27" x14ac:dyDescent="0.35">
      <c r="O11" s="49"/>
      <c r="P11" s="51"/>
      <c r="Q11" s="48"/>
      <c r="R11" s="48"/>
    </row>
    <row r="12" spans="5:18" ht="27" x14ac:dyDescent="0.35">
      <c r="O12" s="49" t="s">
        <v>32</v>
      </c>
      <c r="P12" s="50">
        <v>12</v>
      </c>
      <c r="Q12" s="48"/>
      <c r="R12" s="48"/>
    </row>
    <row r="13" spans="5:18" ht="27" x14ac:dyDescent="0.35">
      <c r="O13" s="49" t="s">
        <v>31</v>
      </c>
      <c r="P13" s="50">
        <v>3</v>
      </c>
      <c r="Q13" s="48"/>
      <c r="R13" s="48"/>
    </row>
    <row r="14" spans="5:18" ht="27" x14ac:dyDescent="0.35">
      <c r="O14" s="49" t="s">
        <v>33</v>
      </c>
      <c r="P14" s="50">
        <f>P12+P13</f>
        <v>15</v>
      </c>
      <c r="Q14" s="48"/>
      <c r="R14" s="48"/>
    </row>
    <row r="15" spans="5:18" ht="27" x14ac:dyDescent="0.35">
      <c r="O15" s="49"/>
      <c r="P15" s="51"/>
      <c r="Q15" s="48"/>
      <c r="R15" s="48"/>
    </row>
    <row r="16" spans="5:18" ht="27" x14ac:dyDescent="0.35">
      <c r="O16" s="49" t="s">
        <v>24</v>
      </c>
      <c r="P16" s="50">
        <v>25</v>
      </c>
      <c r="Q16" s="48"/>
      <c r="R16" s="48"/>
    </row>
    <row r="17" spans="15:18" ht="27" x14ac:dyDescent="0.35">
      <c r="O17" s="48"/>
      <c r="P17" s="52"/>
      <c r="Q17" s="48"/>
      <c r="R17" s="48"/>
    </row>
    <row r="18" spans="15:18" ht="27.75" x14ac:dyDescent="0.4">
      <c r="O18" s="152" t="s">
        <v>25</v>
      </c>
      <c r="P18" s="152"/>
      <c r="Q18" s="152"/>
      <c r="R18" s="152"/>
    </row>
    <row r="19" spans="15:18" ht="27" x14ac:dyDescent="0.35">
      <c r="O19" s="48"/>
      <c r="P19" s="52"/>
      <c r="Q19" s="48"/>
      <c r="R19" s="48"/>
    </row>
    <row r="20" spans="15:18" ht="27.75" x14ac:dyDescent="0.4">
      <c r="O20" s="53" t="s">
        <v>26</v>
      </c>
      <c r="P20" s="56">
        <v>27300</v>
      </c>
      <c r="Q20" s="48"/>
      <c r="R20" s="48"/>
    </row>
    <row r="21" spans="15:18" ht="27" x14ac:dyDescent="0.35">
      <c r="O21" s="49"/>
      <c r="P21" s="51"/>
      <c r="Q21" s="48"/>
      <c r="R21" s="48"/>
    </row>
    <row r="22" spans="15:18" ht="27" x14ac:dyDescent="0.35">
      <c r="O22" s="49" t="s">
        <v>28</v>
      </c>
      <c r="P22" s="50">
        <f>P16*P20</f>
        <v>682500</v>
      </c>
      <c r="Q22" s="48"/>
      <c r="R22" s="48"/>
    </row>
    <row r="23" spans="15:18" ht="27" x14ac:dyDescent="0.35">
      <c r="Q23" s="48"/>
      <c r="R23" s="48"/>
    </row>
    <row r="24" spans="15:18" ht="27" x14ac:dyDescent="0.35">
      <c r="O24" s="49" t="s">
        <v>27</v>
      </c>
      <c r="P24" s="50">
        <f>P10+P20*P14</f>
        <v>432500</v>
      </c>
      <c r="Q24" s="48"/>
      <c r="R24" s="48"/>
    </row>
    <row r="25" spans="15:18" ht="27" x14ac:dyDescent="0.35">
      <c r="O25" s="54"/>
      <c r="P25" s="55"/>
      <c r="Q25" s="48"/>
      <c r="R25" s="48"/>
    </row>
    <row r="26" spans="15:18" ht="27" x14ac:dyDescent="0.35">
      <c r="O26" s="49" t="s">
        <v>29</v>
      </c>
      <c r="P26" s="50">
        <f>P22-P24</f>
        <v>250000</v>
      </c>
      <c r="Q26" s="48"/>
      <c r="R26" s="48"/>
    </row>
    <row r="27" spans="15:18" ht="27" customHeight="1" x14ac:dyDescent="0.25"/>
    <row r="28" spans="15:18" ht="27.75" customHeight="1" x14ac:dyDescent="0.25"/>
    <row r="29" spans="15:18" ht="24.75" customHeight="1" x14ac:dyDescent="0.25"/>
    <row r="30" spans="15:18" ht="36" customHeight="1" x14ac:dyDescent="0.25"/>
    <row r="31" spans="15:18" ht="24.6" customHeight="1" x14ac:dyDescent="0.25"/>
    <row r="32" spans="15:18" ht="23.45" customHeight="1" x14ac:dyDescent="0.25"/>
    <row r="33" ht="21" customHeight="1" x14ac:dyDescent="0.25"/>
    <row r="34" ht="25.15" customHeight="1" x14ac:dyDescent="0.25"/>
    <row r="35" ht="22.9" customHeight="1" x14ac:dyDescent="0.25"/>
    <row r="36" ht="21.6" customHeight="1" x14ac:dyDescent="0.25"/>
    <row r="37" ht="20.25" customHeight="1" x14ac:dyDescent="0.25"/>
    <row r="38" ht="22.9" customHeight="1" x14ac:dyDescent="0.25"/>
    <row r="39" ht="18.600000000000001" customHeight="1" x14ac:dyDescent="0.25"/>
    <row r="40" ht="18.600000000000001" customHeight="1" x14ac:dyDescent="0.25"/>
    <row r="41" ht="19.149999999999999" customHeight="1" x14ac:dyDescent="0.25"/>
    <row r="42" ht="16.899999999999999" customHeight="1" x14ac:dyDescent="0.25"/>
    <row r="43" ht="15" customHeight="1" x14ac:dyDescent="0.25"/>
    <row r="50" ht="15" customHeight="1" x14ac:dyDescent="0.25"/>
    <row r="51" ht="15" customHeight="1" x14ac:dyDescent="0.25"/>
    <row r="53" ht="15" customHeight="1" x14ac:dyDescent="0.25"/>
    <row r="54" ht="15" customHeight="1" x14ac:dyDescent="0.25"/>
  </sheetData>
  <mergeCells count="3">
    <mergeCell ref="E3:H3"/>
    <mergeCell ref="O8:R8"/>
    <mergeCell ref="O18:R18"/>
  </mergeCells>
  <pageMargins left="0.7" right="0.7" top="0.75" bottom="0.75" header="0.3" footer="0.3"/>
  <pageSetup scale="4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7A1A-CF7C-4179-A287-627A77DA65D8}">
  <sheetPr>
    <pageSetUpPr fitToPage="1"/>
  </sheetPr>
  <dimension ref="A1:Q44"/>
  <sheetViews>
    <sheetView zoomScale="70" zoomScaleNormal="70" workbookViewId="0">
      <selection activeCell="W35" sqref="A1:W35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4" style="3" customWidth="1"/>
    <col min="4" max="4" width="13.85546875" style="3" customWidth="1"/>
    <col min="5" max="7" width="14.7109375" style="3" customWidth="1"/>
    <col min="8" max="8" width="15.140625" style="3" customWidth="1"/>
    <col min="9" max="9" width="14.42578125" style="3" customWidth="1"/>
    <col min="10" max="10" width="14.5703125" style="3" customWidth="1"/>
    <col min="11" max="11" width="10.28515625" style="3" customWidth="1"/>
    <col min="12" max="12" width="14.7109375" style="3" customWidth="1"/>
    <col min="13" max="13" width="15.7109375" style="3" customWidth="1"/>
    <col min="14" max="14" width="16.7109375" style="3" customWidth="1"/>
    <col min="15" max="15" width="18.28515625" style="3" customWidth="1"/>
    <col min="16" max="16" width="12.140625" style="3" customWidth="1"/>
    <col min="17" max="17" width="17.5703125" style="3" customWidth="1"/>
    <col min="18" max="18" width="13" style="3" customWidth="1"/>
    <col min="19" max="19" width="10.7109375" style="3" customWidth="1"/>
    <col min="20" max="20" width="10.85546875" style="3" customWidth="1"/>
    <col min="21" max="21" width="11" style="3" customWidth="1"/>
    <col min="22" max="22" width="14.7109375" style="3" customWidth="1"/>
    <col min="23" max="23" width="12.28515625" style="3" customWidth="1"/>
    <col min="24" max="24" width="10.7109375" style="3" customWidth="1"/>
    <col min="25" max="16384" width="9.140625" style="3"/>
  </cols>
  <sheetData>
    <row r="1" spans="1:1" x14ac:dyDescent="0.25">
      <c r="A1" s="3">
        <f>STANDARDIZE(1100,1000,100)</f>
        <v>1</v>
      </c>
    </row>
    <row r="23" spans="3:17" ht="33" customHeight="1" x14ac:dyDescent="0.35">
      <c r="C23" s="57"/>
      <c r="D23" s="58" t="s">
        <v>40</v>
      </c>
      <c r="E23" s="58" t="s">
        <v>39</v>
      </c>
      <c r="F23" s="58" t="s">
        <v>41</v>
      </c>
      <c r="G23" s="58" t="s">
        <v>42</v>
      </c>
      <c r="K23" s="57"/>
      <c r="L23" s="58" t="s">
        <v>40</v>
      </c>
      <c r="M23" s="58" t="s">
        <v>39</v>
      </c>
      <c r="N23" s="58" t="s">
        <v>41</v>
      </c>
      <c r="O23" s="58" t="s">
        <v>42</v>
      </c>
      <c r="Q23" s="58" t="s">
        <v>66</v>
      </c>
    </row>
    <row r="24" spans="3:17" ht="34.15" customHeight="1" x14ac:dyDescent="0.25">
      <c r="C24" s="58" t="s">
        <v>37</v>
      </c>
      <c r="D24" s="58">
        <v>0.4</v>
      </c>
      <c r="E24" s="58">
        <v>0.7</v>
      </c>
      <c r="F24" s="58">
        <f>D24*E24</f>
        <v>0.27999999999999997</v>
      </c>
      <c r="G24" s="58">
        <f>F24/F26</f>
        <v>0.7</v>
      </c>
      <c r="K24" s="58" t="s">
        <v>37</v>
      </c>
      <c r="L24" s="58">
        <v>0.4</v>
      </c>
      <c r="M24" s="58">
        <v>0.7</v>
      </c>
      <c r="N24" s="58">
        <f>L24*M24</f>
        <v>0.27999999999999997</v>
      </c>
      <c r="O24" s="58">
        <v>0.7</v>
      </c>
      <c r="Q24" s="116">
        <f>O24-L24</f>
        <v>0.29999999999999993</v>
      </c>
    </row>
    <row r="25" spans="3:17" ht="37.15" customHeight="1" x14ac:dyDescent="0.25">
      <c r="C25" s="58" t="s">
        <v>38</v>
      </c>
      <c r="D25" s="58">
        <v>0.6</v>
      </c>
      <c r="E25" s="58">
        <v>0.2</v>
      </c>
      <c r="F25" s="58">
        <f>D25*E25</f>
        <v>0.12</v>
      </c>
      <c r="G25" s="58">
        <f>F25/F26</f>
        <v>0.3</v>
      </c>
    </row>
    <row r="26" spans="3:17" ht="34.9" customHeight="1" x14ac:dyDescent="0.25">
      <c r="C26" s="58"/>
      <c r="D26" s="58"/>
      <c r="E26" s="58"/>
      <c r="F26" s="58">
        <f>F24+F25</f>
        <v>0.39999999999999997</v>
      </c>
      <c r="G26" s="58"/>
    </row>
    <row r="27" spans="3:17" ht="25.15" customHeight="1" x14ac:dyDescent="0.25">
      <c r="J27" s="9"/>
    </row>
    <row r="28" spans="3:17" ht="22.9" customHeight="1" x14ac:dyDescent="0.25"/>
    <row r="29" spans="3:17" ht="21.6" customHeight="1" x14ac:dyDescent="0.25"/>
    <row r="31" spans="3:17" ht="22.9" customHeight="1" x14ac:dyDescent="0.25"/>
    <row r="32" spans="3:17" ht="22.9" customHeight="1" x14ac:dyDescent="0.25"/>
    <row r="33" spans="2:14" ht="22.9" customHeight="1" x14ac:dyDescent="0.25"/>
    <row r="34" spans="2:14" ht="22.9" customHeight="1" x14ac:dyDescent="0.25"/>
    <row r="35" spans="2:14" ht="22.9" customHeight="1" x14ac:dyDescent="0.25"/>
    <row r="36" spans="2:14" ht="18.600000000000001" customHeight="1" x14ac:dyDescent="0.25"/>
    <row r="37" spans="2:14" ht="18.600000000000001" customHeight="1" x14ac:dyDescent="0.25"/>
    <row r="38" spans="2:14" ht="30" customHeight="1" x14ac:dyDescent="0.25"/>
    <row r="39" spans="2:14" ht="16.899999999999999" customHeight="1" x14ac:dyDescent="0.25">
      <c r="N39" s="2"/>
    </row>
    <row r="40" spans="2:14" ht="15" customHeight="1" x14ac:dyDescent="0.25">
      <c r="N40" s="4"/>
    </row>
    <row r="41" spans="2:14" ht="15" customHeight="1" x14ac:dyDescent="0.25">
      <c r="B41" s="150"/>
      <c r="C41" s="150"/>
      <c r="D41" s="150"/>
      <c r="N41" s="4"/>
    </row>
    <row r="42" spans="2:14" ht="24.75" customHeight="1" x14ac:dyDescent="0.25">
      <c r="B42" s="150"/>
      <c r="C42" s="150"/>
      <c r="D42" s="150"/>
      <c r="N42" s="4"/>
    </row>
    <row r="43" spans="2:14" x14ac:dyDescent="0.25">
      <c r="N43" s="4"/>
    </row>
    <row r="44" spans="2:14" x14ac:dyDescent="0.25">
      <c r="N44" s="4"/>
    </row>
  </sheetData>
  <mergeCells count="1">
    <mergeCell ref="B41:D42"/>
  </mergeCells>
  <pageMargins left="0.7" right="0.7" top="0.75" bottom="0.75" header="0.3" footer="0.3"/>
  <pageSetup scale="5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N11:W59"/>
  <sheetViews>
    <sheetView zoomScale="70" zoomScaleNormal="70" workbookViewId="0">
      <selection activeCell="AF43" sqref="A1:AF43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0.1406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2" width="9.28515625" style="3" customWidth="1"/>
    <col min="13" max="13" width="9" style="3" customWidth="1"/>
    <col min="14" max="14" width="11.42578125" style="3" customWidth="1"/>
    <col min="15" max="15" width="12.85546875" style="3" customWidth="1"/>
    <col min="16" max="17" width="10.28515625" style="3" customWidth="1"/>
    <col min="18" max="19" width="9.28515625" style="3" customWidth="1"/>
    <col min="20" max="16384" width="9.140625" style="3"/>
  </cols>
  <sheetData>
    <row r="11" spans="22:23" ht="14.45" customHeight="1" x14ac:dyDescent="0.25">
      <c r="V11" s="154">
        <f>5*0.1</f>
        <v>0.5</v>
      </c>
      <c r="W11" s="154"/>
    </row>
    <row r="12" spans="22:23" ht="14.45" customHeight="1" x14ac:dyDescent="0.25">
      <c r="V12" s="154"/>
      <c r="W12" s="154"/>
    </row>
    <row r="13" spans="22:23" x14ac:dyDescent="0.25">
      <c r="V13" s="154"/>
      <c r="W13" s="154"/>
    </row>
    <row r="14" spans="22:23" ht="14.45" customHeight="1" x14ac:dyDescent="0.25">
      <c r="V14" s="154"/>
      <c r="W14" s="154"/>
    </row>
    <row r="15" spans="22:23" ht="14.45" customHeight="1" x14ac:dyDescent="0.25"/>
    <row r="16" spans="22:23" ht="14.45" customHeight="1" x14ac:dyDescent="0.25"/>
    <row r="18" spans="14:23" ht="14.45" customHeight="1" x14ac:dyDescent="0.25"/>
    <row r="19" spans="14:23" ht="14.45" customHeight="1" x14ac:dyDescent="0.25">
      <c r="V19" s="153">
        <f>(5*0.1)*0.9</f>
        <v>0.45</v>
      </c>
      <c r="W19" s="153"/>
    </row>
    <row r="20" spans="14:23" ht="14.45" customHeight="1" x14ac:dyDescent="0.25">
      <c r="V20" s="153"/>
      <c r="W20" s="153"/>
    </row>
    <row r="21" spans="14:23" ht="14.45" customHeight="1" x14ac:dyDescent="0.25">
      <c r="V21" s="153"/>
      <c r="W21" s="153"/>
    </row>
    <row r="22" spans="14:23" ht="14.45" customHeight="1" x14ac:dyDescent="0.25">
      <c r="V22" s="153"/>
      <c r="W22" s="153"/>
    </row>
    <row r="23" spans="14:23" ht="14.45" customHeight="1" x14ac:dyDescent="0.25"/>
    <row r="24" spans="14:23" ht="14.45" customHeight="1" x14ac:dyDescent="0.25"/>
    <row r="26" spans="14:23" ht="14.45" customHeight="1" x14ac:dyDescent="0.25"/>
    <row r="27" spans="14:23" ht="14.45" customHeight="1" x14ac:dyDescent="0.25">
      <c r="V27" s="153">
        <f>_xlfn.BINOM.DIST(4,5,0.1,0)</f>
        <v>4.5000000000000064E-4</v>
      </c>
      <c r="W27" s="153"/>
    </row>
    <row r="28" spans="14:23" ht="21" customHeight="1" x14ac:dyDescent="0.25">
      <c r="V28" s="153"/>
      <c r="W28" s="153"/>
    </row>
    <row r="29" spans="14:23" ht="21" customHeight="1" x14ac:dyDescent="0.25">
      <c r="N29" s="10"/>
      <c r="O29" s="10"/>
      <c r="V29" s="153"/>
      <c r="W29" s="153"/>
    </row>
    <row r="30" spans="14:23" ht="21" customHeight="1" x14ac:dyDescent="0.25"/>
    <row r="31" spans="14:23" ht="21" customHeight="1" x14ac:dyDescent="0.25"/>
    <row r="32" spans="14:23" ht="21" customHeight="1" x14ac:dyDescent="0.25"/>
    <row r="33" ht="21" customHeight="1" x14ac:dyDescent="0.25"/>
    <row r="34" ht="21" customHeight="1" x14ac:dyDescent="0.25"/>
    <row r="35" ht="23.45" customHeight="1" x14ac:dyDescent="0.25"/>
    <row r="36" ht="21" customHeight="1" x14ac:dyDescent="0.25"/>
    <row r="37" ht="25.15" customHeight="1" x14ac:dyDescent="0.25"/>
    <row r="38" ht="22.9" customHeight="1" x14ac:dyDescent="0.25"/>
    <row r="39" ht="21.6" customHeight="1" x14ac:dyDescent="0.25"/>
    <row r="41" ht="22.9" customHeight="1" x14ac:dyDescent="0.25"/>
    <row r="42" ht="18.600000000000001" customHeight="1" x14ac:dyDescent="0.25"/>
    <row r="43" ht="18.600000000000001" customHeight="1" x14ac:dyDescent="0.25"/>
    <row r="44" ht="19.149999999999999" customHeight="1" x14ac:dyDescent="0.25"/>
    <row r="45" ht="16.899999999999999" customHeight="1" x14ac:dyDescent="0.25"/>
    <row r="46" ht="15" customHeight="1" x14ac:dyDescent="0.25"/>
    <row r="57" ht="14.45" customHeight="1" x14ac:dyDescent="0.25"/>
    <row r="58" ht="14.45" customHeight="1" x14ac:dyDescent="0.25"/>
    <row r="59" ht="14.45" customHeight="1" x14ac:dyDescent="0.25"/>
  </sheetData>
  <mergeCells count="3">
    <mergeCell ref="V27:W29"/>
    <mergeCell ref="V11:W14"/>
    <mergeCell ref="V19:W22"/>
  </mergeCells>
  <pageMargins left="0.7" right="0.7" top="0.75" bottom="0.75" header="0.3" footer="0.3"/>
  <pageSetup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0DFA-4B3E-41D3-B7D7-3E36EDC9FFD1}">
  <sheetPr>
    <pageSetUpPr fitToPage="1"/>
  </sheetPr>
  <dimension ref="B12:W44"/>
  <sheetViews>
    <sheetView zoomScale="70" zoomScaleNormal="70" workbookViewId="0">
      <selection activeCell="M28" sqref="M28"/>
    </sheetView>
  </sheetViews>
  <sheetFormatPr defaultColWidth="9.140625" defaultRowHeight="15" x14ac:dyDescent="0.25"/>
  <cols>
    <col min="1" max="6" width="9.140625" style="7"/>
    <col min="7" max="7" width="10.140625" style="7" bestFit="1" customWidth="1"/>
    <col min="8" max="11" width="9.140625" style="7"/>
    <col min="12" max="12" width="13.7109375" style="7" customWidth="1"/>
    <col min="13" max="13" width="37.85546875" style="7" customWidth="1"/>
    <col min="14" max="14" width="25" style="7" customWidth="1"/>
    <col min="15" max="15" width="22.42578125" style="7" customWidth="1"/>
    <col min="16" max="16" width="20.42578125" style="7" customWidth="1"/>
    <col min="17" max="17" width="9.42578125" style="7" customWidth="1"/>
    <col min="18" max="18" width="9.5703125" style="7" customWidth="1"/>
    <col min="19" max="16384" width="9.140625" style="7"/>
  </cols>
  <sheetData>
    <row r="12" spans="13:23" ht="31.5" x14ac:dyDescent="0.5">
      <c r="Q12" s="158" t="s">
        <v>58</v>
      </c>
      <c r="R12" s="159"/>
      <c r="S12" s="158" t="s">
        <v>57</v>
      </c>
      <c r="T12" s="159"/>
    </row>
    <row r="13" spans="13:23" ht="15.75" customHeight="1" x14ac:dyDescent="0.4">
      <c r="M13" s="31"/>
      <c r="N13" s="160" t="s">
        <v>15</v>
      </c>
      <c r="O13" s="161"/>
    </row>
    <row r="14" spans="13:23" ht="21.75" customHeight="1" x14ac:dyDescent="0.25">
      <c r="M14" s="32" t="s">
        <v>16</v>
      </c>
      <c r="N14" s="33" t="s">
        <v>17</v>
      </c>
      <c r="O14" s="33" t="s">
        <v>18</v>
      </c>
    </row>
    <row r="15" spans="13:23" ht="47.25" customHeight="1" x14ac:dyDescent="0.45">
      <c r="M15" s="34" t="s">
        <v>19</v>
      </c>
      <c r="N15" s="35">
        <v>1800000</v>
      </c>
      <c r="O15" s="35">
        <v>1710000</v>
      </c>
      <c r="V15" s="162">
        <f>1800000*0.3+1710*0.7</f>
        <v>541197</v>
      </c>
      <c r="W15" s="163"/>
    </row>
    <row r="16" spans="13:23" ht="45.6" customHeight="1" x14ac:dyDescent="0.45">
      <c r="M16" s="34" t="s">
        <v>20</v>
      </c>
      <c r="N16" s="35">
        <v>300000</v>
      </c>
      <c r="O16" s="35">
        <v>-150000</v>
      </c>
      <c r="V16" s="155">
        <f>300000*0.3+(-150000*0.7)</f>
        <v>-15000</v>
      </c>
      <c r="W16" s="156"/>
    </row>
    <row r="17" spans="2:23" ht="40.9" customHeight="1" x14ac:dyDescent="0.45">
      <c r="M17" s="34" t="s">
        <v>21</v>
      </c>
      <c r="N17" s="35">
        <v>320000</v>
      </c>
      <c r="O17" s="35">
        <v>220000</v>
      </c>
      <c r="V17" s="155">
        <f>320000*0.3+220000*0.7</f>
        <v>250000</v>
      </c>
      <c r="W17" s="156"/>
    </row>
    <row r="18" spans="2:23" ht="24.6" customHeight="1" x14ac:dyDescent="0.25"/>
    <row r="19" spans="2:23" ht="27.6" customHeight="1" x14ac:dyDescent="0.25"/>
    <row r="20" spans="2:23" ht="27.75" customHeight="1" x14ac:dyDescent="0.25">
      <c r="B20" s="28"/>
      <c r="C20" s="28"/>
      <c r="D20" s="28"/>
      <c r="E20" s="28"/>
      <c r="F20" s="28"/>
    </row>
    <row r="21" spans="2:23" ht="27" customHeight="1" x14ac:dyDescent="0.25">
      <c r="B21" s="28"/>
      <c r="C21" s="28"/>
      <c r="D21" s="28"/>
      <c r="E21" s="28"/>
      <c r="F21" s="28"/>
      <c r="I21" s="28"/>
      <c r="J21" s="28"/>
      <c r="K21" s="28"/>
      <c r="L21" s="28"/>
      <c r="N21" s="28"/>
      <c r="Q21" s="28"/>
    </row>
    <row r="22" spans="2:23" ht="15" customHeight="1" x14ac:dyDescent="0.25">
      <c r="B22" s="28"/>
      <c r="C22" s="28"/>
      <c r="D22" s="28"/>
      <c r="E22" s="28"/>
      <c r="F22" s="28"/>
      <c r="I22" s="28"/>
      <c r="J22" s="28"/>
      <c r="Q22" s="28"/>
    </row>
    <row r="23" spans="2:23" ht="14.45" customHeight="1" x14ac:dyDescent="0.25">
      <c r="B23" s="28"/>
      <c r="C23" s="28"/>
      <c r="D23" s="28"/>
      <c r="E23" s="28"/>
      <c r="F23" s="28"/>
      <c r="G23" s="28"/>
      <c r="H23" s="28"/>
      <c r="I23" s="28"/>
      <c r="J23" s="28"/>
      <c r="Q23" s="157"/>
    </row>
    <row r="24" spans="2:23" ht="14.45" customHeight="1" x14ac:dyDescent="0.25">
      <c r="B24" s="28"/>
      <c r="C24" s="28"/>
      <c r="D24" s="28"/>
      <c r="E24" s="28"/>
      <c r="F24" s="28"/>
      <c r="G24" s="28"/>
      <c r="H24" s="28"/>
      <c r="I24" s="28"/>
      <c r="J24" s="28"/>
      <c r="Q24" s="157"/>
    </row>
    <row r="25" spans="2:23" ht="31.5" x14ac:dyDescent="0.25">
      <c r="B25" s="28"/>
      <c r="C25" s="28"/>
      <c r="D25" s="28"/>
      <c r="E25" s="28"/>
      <c r="F25" s="28"/>
      <c r="G25" s="28"/>
      <c r="H25" s="28"/>
      <c r="I25" s="28"/>
      <c r="J25" s="28"/>
      <c r="Q25" s="44"/>
    </row>
    <row r="26" spans="2:23" ht="23.25" x14ac:dyDescent="0.25">
      <c r="B26" s="28"/>
      <c r="C26" s="28"/>
      <c r="D26" s="28"/>
      <c r="E26" s="28"/>
      <c r="F26" s="28"/>
      <c r="G26" s="29">
        <v>120</v>
      </c>
      <c r="H26" s="30"/>
      <c r="I26" s="28"/>
      <c r="J26" s="28"/>
      <c r="O26" s="28"/>
      <c r="P26" s="28"/>
      <c r="R26" s="28"/>
    </row>
    <row r="27" spans="2:23" ht="23.25" x14ac:dyDescent="0.25">
      <c r="B27" s="28"/>
      <c r="C27" s="28"/>
      <c r="D27" s="28"/>
      <c r="E27" s="28"/>
      <c r="F27" s="28"/>
      <c r="G27" s="29"/>
      <c r="H27" s="30"/>
      <c r="I27" s="28"/>
      <c r="J27" s="28"/>
      <c r="O27" s="28"/>
      <c r="P27" s="28"/>
      <c r="R27" s="28"/>
    </row>
    <row r="28" spans="2:23" x14ac:dyDescent="0.25">
      <c r="B28" s="28"/>
      <c r="C28" s="28"/>
      <c r="D28" s="28"/>
      <c r="E28" s="28"/>
      <c r="F28" s="28"/>
      <c r="I28" s="28"/>
      <c r="J28" s="28"/>
      <c r="O28" s="28"/>
      <c r="P28" s="28"/>
      <c r="R28" s="38">
        <v>0</v>
      </c>
    </row>
    <row r="29" spans="2:23" ht="23.25" x14ac:dyDescent="0.25">
      <c r="C29" s="36"/>
      <c r="D29" s="36"/>
      <c r="E29" s="36"/>
      <c r="F29" s="36"/>
      <c r="G29" s="28"/>
      <c r="H29" s="28"/>
      <c r="I29" s="28">
        <v>2000</v>
      </c>
      <c r="J29" s="37"/>
      <c r="O29" s="28"/>
      <c r="P29" s="28"/>
      <c r="R29" s="38"/>
    </row>
    <row r="30" spans="2:23" ht="15" customHeight="1" x14ac:dyDescent="0.25">
      <c r="C30" s="28"/>
      <c r="D30" s="28"/>
      <c r="E30" s="28"/>
      <c r="F30" s="28"/>
      <c r="G30" s="28"/>
      <c r="H30" s="28">
        <v>1</v>
      </c>
      <c r="I30" s="28"/>
      <c r="J30" s="28"/>
      <c r="O30" s="28"/>
      <c r="P30" s="28"/>
      <c r="R30" s="38">
        <v>60000</v>
      </c>
    </row>
    <row r="31" spans="2:23" ht="14.45" customHeight="1" x14ac:dyDescent="0.25">
      <c r="C31" s="28"/>
      <c r="D31" s="28"/>
      <c r="E31" s="28"/>
      <c r="F31" s="28"/>
      <c r="G31" s="28"/>
      <c r="H31" s="28"/>
      <c r="I31" s="28"/>
      <c r="J31" s="28"/>
      <c r="O31" s="28"/>
      <c r="P31" s="28"/>
      <c r="R31" s="38"/>
    </row>
    <row r="32" spans="2:23" ht="15" customHeight="1" x14ac:dyDescent="0.25">
      <c r="C32" s="28"/>
      <c r="D32" s="28"/>
      <c r="E32" s="28"/>
      <c r="F32" s="28"/>
      <c r="G32" s="28"/>
      <c r="H32" s="28"/>
      <c r="I32" s="28"/>
      <c r="J32" s="28"/>
      <c r="O32" s="28"/>
      <c r="P32" s="28"/>
      <c r="R32" s="38"/>
    </row>
    <row r="33" spans="3:19" ht="15" customHeight="1" x14ac:dyDescent="0.25">
      <c r="C33" s="28"/>
      <c r="D33" s="28"/>
      <c r="E33" s="127"/>
      <c r="F33" s="127"/>
      <c r="G33" s="127"/>
      <c r="H33" s="127"/>
      <c r="I33" s="28"/>
      <c r="J33" s="28"/>
      <c r="O33" s="28"/>
      <c r="P33" s="28"/>
      <c r="Q33" s="28"/>
      <c r="R33" s="39"/>
    </row>
    <row r="34" spans="3:19" x14ac:dyDescent="0.25">
      <c r="C34" s="28"/>
      <c r="D34" s="28"/>
      <c r="E34" s="127"/>
      <c r="F34" s="127"/>
      <c r="G34" s="127"/>
      <c r="H34" s="127"/>
      <c r="I34" s="28"/>
      <c r="J34" s="28"/>
      <c r="O34" s="28"/>
      <c r="P34" s="40"/>
      <c r="Q34" s="28"/>
      <c r="R34" s="28"/>
    </row>
    <row r="35" spans="3:19" x14ac:dyDescent="0.25">
      <c r="C35" s="28"/>
      <c r="D35" s="28"/>
      <c r="E35" s="28"/>
      <c r="F35" s="28"/>
      <c r="G35" s="28"/>
      <c r="H35" s="28"/>
      <c r="I35" s="28"/>
      <c r="J35" s="28"/>
      <c r="O35" s="38">
        <v>98</v>
      </c>
      <c r="P35" s="41"/>
      <c r="Q35" s="41"/>
      <c r="R35" s="28"/>
    </row>
    <row r="36" spans="3:19" ht="14.45" customHeight="1" x14ac:dyDescent="0.25">
      <c r="O36" s="38">
        <v>37</v>
      </c>
      <c r="P36" s="41"/>
      <c r="Q36" s="41"/>
    </row>
    <row r="37" spans="3:19" ht="14.45" customHeight="1" x14ac:dyDescent="0.25">
      <c r="O37" s="38">
        <v>43</v>
      </c>
      <c r="P37" s="41"/>
      <c r="Q37" s="41"/>
    </row>
    <row r="38" spans="3:19" x14ac:dyDescent="0.25">
      <c r="O38" s="38">
        <v>61</v>
      </c>
      <c r="P38" s="41"/>
      <c r="Q38" s="41"/>
    </row>
    <row r="39" spans="3:19" x14ac:dyDescent="0.25">
      <c r="M39" s="38">
        <v>100</v>
      </c>
      <c r="N39" s="38"/>
      <c r="O39" s="38">
        <v>30</v>
      </c>
      <c r="P39" s="41"/>
      <c r="Q39" s="41"/>
    </row>
    <row r="40" spans="3:19" x14ac:dyDescent="0.25">
      <c r="M40" s="42"/>
      <c r="N40" s="42"/>
      <c r="O40" s="41"/>
      <c r="P40" s="41"/>
      <c r="Q40" s="41"/>
    </row>
    <row r="41" spans="3:19" x14ac:dyDescent="0.25">
      <c r="M41" s="42"/>
      <c r="N41" s="42"/>
      <c r="O41" s="41"/>
      <c r="P41" s="41"/>
      <c r="Q41" s="41"/>
    </row>
    <row r="44" spans="3:19" x14ac:dyDescent="0.25">
      <c r="S44" s="43"/>
    </row>
  </sheetData>
  <mergeCells count="9">
    <mergeCell ref="V17:W17"/>
    <mergeCell ref="Q23:Q24"/>
    <mergeCell ref="E33:F34"/>
    <mergeCell ref="G33:H34"/>
    <mergeCell ref="Q12:R12"/>
    <mergeCell ref="S12:T12"/>
    <mergeCell ref="N13:O13"/>
    <mergeCell ref="V15:W15"/>
    <mergeCell ref="V16:W16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52"/>
  <sheetViews>
    <sheetView showRowColHeaders="0" zoomScale="50" zoomScaleNormal="50" workbookViewId="0"/>
  </sheetViews>
  <sheetFormatPr defaultColWidth="9.140625" defaultRowHeight="15" x14ac:dyDescent="0.25"/>
  <cols>
    <col min="1" max="16384" width="9.140625" style="1"/>
  </cols>
  <sheetData>
    <row r="1" spans="1:1" x14ac:dyDescent="0.25">
      <c r="A1" s="1" t="s">
        <v>0</v>
      </c>
    </row>
    <row r="17" spans="21:40" x14ac:dyDescent="0.25">
      <c r="U17" s="6"/>
      <c r="V17" s="6"/>
      <c r="W17" s="6"/>
    </row>
    <row r="18" spans="21:40" x14ac:dyDescent="0.25">
      <c r="U18" s="6"/>
      <c r="V18" s="6"/>
      <c r="W18" s="6"/>
      <c r="Z18" s="6"/>
      <c r="AA18" s="6"/>
      <c r="AB18" s="6"/>
      <c r="AC18" s="6"/>
      <c r="AD18" s="6"/>
      <c r="AE18" s="6"/>
      <c r="AG18" s="6"/>
      <c r="AH18" s="6"/>
      <c r="AI18" s="6"/>
      <c r="AJ18" s="6"/>
      <c r="AK18" s="6"/>
    </row>
    <row r="19" spans="21:40" x14ac:dyDescent="0.25">
      <c r="U19" s="6"/>
      <c r="V19" s="6"/>
      <c r="W19" s="6"/>
      <c r="Z19" s="6"/>
      <c r="AA19" s="6"/>
      <c r="AB19" s="6"/>
      <c r="AC19" s="6"/>
      <c r="AD19" s="6"/>
      <c r="AE19" s="6"/>
      <c r="AG19" s="6"/>
      <c r="AH19" s="6"/>
      <c r="AI19" s="6"/>
      <c r="AJ19" s="6"/>
      <c r="AK19" s="6"/>
      <c r="AN19" s="6"/>
    </row>
    <row r="20" spans="21:40" x14ac:dyDescent="0.25">
      <c r="U20" s="6"/>
      <c r="V20" s="6"/>
      <c r="W20" s="6"/>
      <c r="Z20" s="6"/>
      <c r="AA20" s="6"/>
      <c r="AB20" s="6"/>
      <c r="AC20" s="6"/>
      <c r="AD20" s="6"/>
      <c r="AE20" s="6"/>
      <c r="AG20" s="6"/>
      <c r="AH20" s="6"/>
      <c r="AI20" s="6"/>
      <c r="AJ20" s="6"/>
      <c r="AK20" s="6"/>
      <c r="AN20" s="6"/>
    </row>
    <row r="21" spans="21:40" x14ac:dyDescent="0.25">
      <c r="U21" s="6"/>
      <c r="V21" s="6"/>
      <c r="W21" s="6"/>
      <c r="Z21" s="6"/>
      <c r="AA21" s="6"/>
      <c r="AB21" s="6"/>
      <c r="AC21" s="6"/>
      <c r="AD21" s="6"/>
      <c r="AE21" s="6"/>
      <c r="AG21" s="6"/>
      <c r="AH21" s="6"/>
      <c r="AI21" s="6"/>
      <c r="AJ21" s="6"/>
      <c r="AK21" s="6"/>
      <c r="AN21" s="6"/>
    </row>
    <row r="22" spans="21:40" x14ac:dyDescent="0.25">
      <c r="U22" s="6"/>
      <c r="V22" s="6"/>
      <c r="W22" s="6"/>
      <c r="Z22" s="6"/>
      <c r="AA22" s="6"/>
      <c r="AB22" s="6"/>
      <c r="AC22" s="6"/>
      <c r="AD22" s="6"/>
      <c r="AE22" s="6"/>
      <c r="AG22" s="6"/>
      <c r="AH22" s="6"/>
      <c r="AI22" s="6"/>
      <c r="AJ22" s="6"/>
      <c r="AK22" s="6"/>
      <c r="AN22" s="6"/>
    </row>
    <row r="23" spans="21:40" x14ac:dyDescent="0.25">
      <c r="U23" s="6"/>
      <c r="V23" s="6"/>
      <c r="W23" s="6"/>
      <c r="Z23" s="6"/>
      <c r="AA23" s="6"/>
      <c r="AB23" s="6"/>
      <c r="AC23" s="6"/>
      <c r="AD23" s="6"/>
      <c r="AE23" s="6"/>
      <c r="AG23" s="6"/>
      <c r="AH23" s="6"/>
      <c r="AI23" s="6"/>
      <c r="AJ23" s="6"/>
      <c r="AK23" s="6"/>
      <c r="AN23" s="6"/>
    </row>
    <row r="24" spans="21:40" x14ac:dyDescent="0.25">
      <c r="U24" s="6"/>
      <c r="V24" s="6"/>
      <c r="W24" s="6"/>
      <c r="Z24" s="6"/>
      <c r="AA24" s="6"/>
      <c r="AB24" s="6"/>
      <c r="AC24" s="6"/>
      <c r="AD24" s="6"/>
      <c r="AE24" s="6"/>
      <c r="AG24" s="6"/>
      <c r="AH24" s="6"/>
      <c r="AI24" s="6"/>
      <c r="AJ24" s="6"/>
      <c r="AK24" s="6"/>
      <c r="AN24" s="6"/>
    </row>
    <row r="25" spans="21:40" x14ac:dyDescent="0.25">
      <c r="U25" s="6"/>
      <c r="V25" s="6"/>
      <c r="W25" s="6"/>
      <c r="Z25" s="6"/>
      <c r="AA25" s="6"/>
      <c r="AB25" s="6"/>
      <c r="AC25" s="6"/>
      <c r="AD25" s="6"/>
      <c r="AE25" s="6"/>
      <c r="AG25" s="6"/>
      <c r="AH25" s="6"/>
      <c r="AI25" s="6"/>
      <c r="AJ25" s="6"/>
      <c r="AK25" s="6"/>
      <c r="AN25" s="6"/>
    </row>
    <row r="26" spans="21:40" x14ac:dyDescent="0.25">
      <c r="U26" s="6"/>
      <c r="V26" s="6"/>
      <c r="W26" s="6"/>
      <c r="Z26" s="6"/>
      <c r="AA26" s="6"/>
      <c r="AB26" s="6"/>
      <c r="AC26" s="6"/>
      <c r="AD26" s="6"/>
      <c r="AE26" s="6"/>
      <c r="AG26" s="6"/>
      <c r="AH26" s="6"/>
      <c r="AI26" s="6"/>
      <c r="AJ26" s="6"/>
      <c r="AK26" s="6"/>
      <c r="AN26" s="6"/>
    </row>
    <row r="27" spans="21:40" x14ac:dyDescent="0.25">
      <c r="U27" s="6"/>
      <c r="V27" s="6"/>
      <c r="W27" s="6"/>
      <c r="Z27" s="6"/>
      <c r="AA27" s="6"/>
      <c r="AB27" s="6"/>
      <c r="AC27" s="6"/>
      <c r="AD27" s="6"/>
      <c r="AE27" s="6"/>
      <c r="AG27" s="6"/>
      <c r="AH27" s="6"/>
      <c r="AI27" s="6"/>
      <c r="AJ27" s="6"/>
      <c r="AK27" s="6"/>
      <c r="AN27" s="6"/>
    </row>
    <row r="28" spans="21:40" x14ac:dyDescent="0.25">
      <c r="U28" s="6"/>
      <c r="V28" s="6"/>
      <c r="W28" s="6"/>
      <c r="Z28" s="6"/>
      <c r="AA28" s="6"/>
      <c r="AB28" s="6"/>
      <c r="AC28" s="6"/>
      <c r="AD28" s="6"/>
      <c r="AE28" s="6"/>
      <c r="AG28" s="6"/>
      <c r="AH28" s="6"/>
      <c r="AI28" s="6"/>
      <c r="AJ28" s="6"/>
      <c r="AK28" s="6"/>
      <c r="AN28" s="6"/>
    </row>
    <row r="29" spans="21:40" x14ac:dyDescent="0.25">
      <c r="U29" s="6"/>
      <c r="V29" s="6"/>
      <c r="W29" s="6"/>
      <c r="Z29" s="6"/>
      <c r="AA29" s="6"/>
      <c r="AB29" s="6"/>
      <c r="AC29" s="6"/>
      <c r="AD29" s="6"/>
      <c r="AE29" s="6"/>
      <c r="AG29" s="6"/>
      <c r="AH29" s="6"/>
      <c r="AI29" s="6"/>
      <c r="AJ29" s="6"/>
      <c r="AK29" s="6"/>
      <c r="AN29" s="6"/>
    </row>
    <row r="30" spans="21:40" x14ac:dyDescent="0.25">
      <c r="U30" s="6"/>
      <c r="V30" s="6"/>
      <c r="W30" s="6"/>
      <c r="Z30" s="6"/>
      <c r="AA30" s="6"/>
      <c r="AB30" s="6"/>
      <c r="AC30" s="6"/>
      <c r="AD30" s="6"/>
      <c r="AE30" s="6"/>
      <c r="AG30" s="6"/>
      <c r="AH30" s="6"/>
      <c r="AI30" s="6"/>
      <c r="AJ30" s="6"/>
      <c r="AK30" s="6"/>
      <c r="AN30" s="6"/>
    </row>
    <row r="31" spans="21:40" x14ac:dyDescent="0.25">
      <c r="U31" s="6"/>
      <c r="V31" s="6"/>
      <c r="W31" s="6"/>
      <c r="Z31" s="6"/>
      <c r="AA31" s="6"/>
      <c r="AB31" s="6"/>
      <c r="AC31" s="6"/>
      <c r="AD31" s="6"/>
      <c r="AE31" s="6"/>
      <c r="AG31" s="6"/>
      <c r="AH31" s="6"/>
      <c r="AI31" s="6"/>
      <c r="AJ31" s="6"/>
      <c r="AK31" s="6"/>
      <c r="AN31" s="6"/>
    </row>
    <row r="32" spans="21:40" x14ac:dyDescent="0.25">
      <c r="U32" s="6"/>
      <c r="V32" s="6"/>
      <c r="W32" s="6"/>
      <c r="Z32" s="6"/>
      <c r="AA32" s="6"/>
      <c r="AB32" s="6"/>
      <c r="AC32" s="6"/>
      <c r="AD32" s="6"/>
      <c r="AE32" s="6"/>
      <c r="AG32" s="6"/>
      <c r="AH32" s="6"/>
      <c r="AI32" s="6"/>
      <c r="AJ32" s="6"/>
      <c r="AK32" s="6"/>
      <c r="AN32" s="6"/>
    </row>
    <row r="33" spans="21:41" x14ac:dyDescent="0.25">
      <c r="U33" s="6"/>
      <c r="V33" s="6"/>
      <c r="W33" s="6"/>
      <c r="Z33" s="6"/>
      <c r="AA33" s="6"/>
      <c r="AB33" s="6"/>
      <c r="AC33" s="6"/>
      <c r="AD33" s="6"/>
      <c r="AE33" s="6"/>
      <c r="AG33" s="6"/>
      <c r="AH33" s="6"/>
      <c r="AI33" s="6"/>
      <c r="AJ33" s="6"/>
      <c r="AK33" s="6"/>
      <c r="AN33" s="6"/>
    </row>
    <row r="34" spans="21:41" x14ac:dyDescent="0.25">
      <c r="U34" s="6"/>
      <c r="V34" s="6"/>
      <c r="W34" s="6"/>
      <c r="Z34" s="6"/>
      <c r="AA34" s="6"/>
      <c r="AB34" s="6"/>
      <c r="AC34" s="6"/>
      <c r="AD34" s="6"/>
      <c r="AE34" s="6"/>
      <c r="AG34" s="6"/>
      <c r="AH34" s="6"/>
      <c r="AI34" s="6"/>
      <c r="AJ34" s="6"/>
      <c r="AK34" s="6"/>
      <c r="AN34" s="6"/>
    </row>
    <row r="35" spans="21:41" x14ac:dyDescent="0.25">
      <c r="U35" s="6"/>
      <c r="V35" s="6"/>
      <c r="W35" s="6"/>
      <c r="Z35" s="6"/>
      <c r="AA35" s="6"/>
      <c r="AB35" s="6"/>
      <c r="AC35" s="6"/>
      <c r="AD35" s="6"/>
      <c r="AE35" s="6"/>
      <c r="AG35" s="6"/>
      <c r="AH35" s="6"/>
      <c r="AI35" s="6"/>
      <c r="AJ35" s="6"/>
      <c r="AK35" s="6"/>
      <c r="AN35" s="6"/>
    </row>
    <row r="36" spans="21:41" x14ac:dyDescent="0.25">
      <c r="U36" s="6"/>
      <c r="V36" s="6"/>
      <c r="W36" s="6"/>
      <c r="Z36" s="6"/>
      <c r="AA36" s="6"/>
      <c r="AB36" s="6"/>
      <c r="AC36" s="6"/>
      <c r="AD36" s="6"/>
      <c r="AE36" s="6"/>
      <c r="AG36" s="6"/>
      <c r="AH36" s="6"/>
      <c r="AI36" s="6"/>
      <c r="AJ36" s="6"/>
      <c r="AK36" s="6"/>
      <c r="AN36" s="6"/>
    </row>
    <row r="37" spans="21:41" x14ac:dyDescent="0.25">
      <c r="U37" s="6"/>
      <c r="V37" s="6"/>
      <c r="W37" s="6"/>
      <c r="Z37" s="6"/>
      <c r="AA37" s="6"/>
      <c r="AB37" s="6"/>
      <c r="AC37" s="6"/>
      <c r="AD37" s="6"/>
      <c r="AE37" s="6"/>
      <c r="AG37" s="6"/>
      <c r="AH37" s="6"/>
      <c r="AI37" s="6"/>
      <c r="AJ37" s="6"/>
      <c r="AK37" s="6"/>
      <c r="AN37" s="6"/>
    </row>
    <row r="38" spans="21:41" x14ac:dyDescent="0.25">
      <c r="U38" s="6"/>
      <c r="V38" s="6"/>
      <c r="W38" s="6"/>
      <c r="Z38" s="6"/>
      <c r="AA38" s="6"/>
      <c r="AB38" s="6"/>
      <c r="AC38" s="6"/>
      <c r="AD38" s="6"/>
      <c r="AE38" s="6"/>
      <c r="AG38" s="6"/>
      <c r="AH38" s="6"/>
      <c r="AI38" s="6"/>
      <c r="AJ38" s="6"/>
      <c r="AK38" s="6"/>
      <c r="AN38" s="6"/>
    </row>
    <row r="39" spans="21:41" x14ac:dyDescent="0.25">
      <c r="U39" s="6"/>
      <c r="V39" s="6"/>
      <c r="W39" s="6"/>
      <c r="Z39" s="6"/>
      <c r="AA39" s="6"/>
      <c r="AB39" s="6"/>
      <c r="AC39" s="6"/>
      <c r="AD39" s="6"/>
      <c r="AE39" s="6"/>
      <c r="AG39" s="6"/>
      <c r="AH39" s="6"/>
      <c r="AI39" s="6"/>
      <c r="AJ39" s="6"/>
      <c r="AK39" s="6"/>
      <c r="AN39" s="6"/>
    </row>
    <row r="40" spans="21:41" x14ac:dyDescent="0.25">
      <c r="U40" s="6"/>
      <c r="V40" s="6"/>
      <c r="W40" s="6"/>
      <c r="Z40" s="6"/>
      <c r="AA40" s="6"/>
      <c r="AB40" s="6"/>
      <c r="AC40" s="6"/>
      <c r="AD40" s="6"/>
      <c r="AE40" s="6"/>
      <c r="AG40" s="6"/>
      <c r="AH40" s="6"/>
      <c r="AI40" s="6"/>
      <c r="AJ40" s="6"/>
      <c r="AK40" s="6"/>
      <c r="AN40" s="6"/>
    </row>
    <row r="41" spans="21:41" x14ac:dyDescent="0.25">
      <c r="U41" s="6"/>
      <c r="V41" s="6"/>
      <c r="W41" s="6"/>
      <c r="Z41" s="6"/>
      <c r="AA41" s="6"/>
      <c r="AB41" s="6"/>
      <c r="AC41" s="6"/>
      <c r="AD41" s="6"/>
      <c r="AE41" s="6"/>
      <c r="AG41" s="6"/>
      <c r="AH41" s="6"/>
      <c r="AI41" s="6"/>
      <c r="AJ41" s="6"/>
      <c r="AK41" s="6"/>
      <c r="AN41" s="6"/>
    </row>
    <row r="42" spans="21:41" x14ac:dyDescent="0.25">
      <c r="U42" s="6"/>
      <c r="V42" s="6"/>
      <c r="W42" s="6"/>
      <c r="Z42" s="6"/>
      <c r="AA42" s="6"/>
      <c r="AB42" s="6"/>
      <c r="AC42" s="6"/>
      <c r="AD42" s="6"/>
      <c r="AE42" s="6"/>
      <c r="AG42" s="6"/>
      <c r="AH42" s="6"/>
      <c r="AI42" s="6"/>
      <c r="AJ42" s="6"/>
      <c r="AK42" s="6"/>
      <c r="AN42" s="6"/>
    </row>
    <row r="43" spans="21:41" x14ac:dyDescent="0.25">
      <c r="U43" s="6"/>
      <c r="V43" s="6"/>
      <c r="W43" s="6"/>
      <c r="Z43" s="6"/>
      <c r="AA43" s="6"/>
      <c r="AB43" s="6"/>
      <c r="AC43" s="6"/>
      <c r="AD43" s="6"/>
      <c r="AE43" s="6"/>
      <c r="AG43" s="6"/>
      <c r="AH43" s="6"/>
      <c r="AI43" s="6"/>
      <c r="AJ43" s="6"/>
      <c r="AK43" s="6"/>
      <c r="AN43" s="6"/>
    </row>
    <row r="44" spans="21:41" x14ac:dyDescent="0.25">
      <c r="U44" s="6"/>
      <c r="V44" s="6"/>
      <c r="W44" s="6"/>
      <c r="Z44" s="6"/>
      <c r="AA44" s="6"/>
      <c r="AB44" s="6"/>
      <c r="AC44" s="6"/>
      <c r="AD44" s="6"/>
      <c r="AE44" s="6"/>
      <c r="AG44" s="6"/>
      <c r="AH44" s="6"/>
      <c r="AI44" s="6"/>
      <c r="AJ44" s="6"/>
      <c r="AK44" s="6"/>
      <c r="AN44" s="6"/>
    </row>
    <row r="45" spans="21:41" x14ac:dyDescent="0.25">
      <c r="U45" s="6"/>
      <c r="V45" s="6"/>
      <c r="W45" s="6"/>
      <c r="Z45" s="6"/>
      <c r="AA45" s="6"/>
      <c r="AB45" s="6"/>
      <c r="AC45" s="6"/>
      <c r="AD45" s="6"/>
      <c r="AE45" s="6"/>
      <c r="AG45" s="6"/>
      <c r="AH45" s="6"/>
      <c r="AI45" s="6"/>
      <c r="AJ45" s="6"/>
      <c r="AK45" s="6"/>
      <c r="AN45" s="6"/>
    </row>
    <row r="46" spans="21:41" x14ac:dyDescent="0.25">
      <c r="U46" s="6"/>
      <c r="V46" s="6"/>
      <c r="W46" s="6"/>
      <c r="Z46" s="6"/>
      <c r="AA46" s="6"/>
      <c r="AB46" s="6"/>
      <c r="AC46" s="6"/>
      <c r="AD46" s="6"/>
      <c r="AE46" s="6"/>
      <c r="AG46" s="6"/>
      <c r="AH46" s="6"/>
      <c r="AI46" s="6"/>
      <c r="AJ46" s="6"/>
      <c r="AK46" s="6"/>
      <c r="AN46" s="6"/>
    </row>
    <row r="47" spans="21:41" x14ac:dyDescent="0.25">
      <c r="U47" s="6"/>
      <c r="V47" s="6"/>
      <c r="W47" s="6"/>
      <c r="Z47" s="6"/>
      <c r="AA47" s="6"/>
      <c r="AB47" s="6"/>
      <c r="AC47" s="6"/>
      <c r="AD47" s="6"/>
      <c r="AE47" s="6"/>
      <c r="AG47" s="6"/>
      <c r="AH47" s="6"/>
      <c r="AI47" s="6"/>
      <c r="AJ47" s="6"/>
      <c r="AK47" s="6"/>
      <c r="AN47" s="6"/>
      <c r="AO47" s="6"/>
    </row>
    <row r="48" spans="21:41" x14ac:dyDescent="0.25">
      <c r="U48" s="6"/>
      <c r="V48" s="6"/>
      <c r="W48" s="6"/>
      <c r="Z48" s="6"/>
      <c r="AA48" s="6"/>
      <c r="AB48" s="6"/>
      <c r="AC48" s="6"/>
      <c r="AD48" s="6"/>
      <c r="AE48" s="6"/>
      <c r="AG48" s="6"/>
      <c r="AH48" s="6"/>
      <c r="AI48" s="6"/>
      <c r="AJ48" s="6"/>
      <c r="AK48" s="6"/>
      <c r="AN48" s="6"/>
      <c r="AO48" s="6"/>
    </row>
    <row r="49" spans="16:41" x14ac:dyDescent="0.25">
      <c r="U49" s="6"/>
      <c r="V49" s="6"/>
      <c r="W49" s="6"/>
      <c r="AN49" s="6"/>
      <c r="AO49" s="6"/>
    </row>
    <row r="50" spans="16:41" x14ac:dyDescent="0.25">
      <c r="X50" s="6"/>
      <c r="Y50" s="6"/>
    </row>
    <row r="51" spans="16:41" x14ac:dyDescent="0.25">
      <c r="P51" s="6"/>
      <c r="X51" s="6"/>
      <c r="Y51" s="6"/>
    </row>
    <row r="52" spans="16:41" x14ac:dyDescent="0.25">
      <c r="P52" s="6"/>
      <c r="X52" s="6"/>
      <c r="Y52" s="6"/>
    </row>
  </sheetData>
  <pageMargins left="0.7" right="0.7" top="0.75" bottom="0.75" header="0.3" footer="0.3"/>
  <pageSetup scale="2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G17:Z93"/>
  <sheetViews>
    <sheetView zoomScale="70" zoomScaleNormal="70" workbookViewId="0">
      <selection activeCell="AE98" sqref="A1:AE98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7.42578125" style="3" customWidth="1"/>
    <col min="8" max="8" width="18.28515625" style="3" customWidth="1"/>
    <col min="9" max="11" width="4.85546875" style="3" customWidth="1"/>
    <col min="12" max="12" width="14.7109375" style="3" customWidth="1"/>
    <col min="13" max="13" width="15.7109375" style="3" customWidth="1"/>
    <col min="14" max="15" width="16.7109375" style="3" customWidth="1"/>
    <col min="16" max="16" width="4.5703125" style="3" customWidth="1"/>
    <col min="17" max="17" width="14.28515625" style="3" customWidth="1"/>
    <col min="18" max="18" width="10.140625" style="3" customWidth="1"/>
    <col min="19" max="20" width="9.85546875" style="3" customWidth="1"/>
    <col min="21" max="21" width="11.140625" style="3" customWidth="1"/>
    <col min="22" max="22" width="10.140625" style="3" customWidth="1"/>
    <col min="23" max="23" width="9.5703125" style="3" customWidth="1"/>
    <col min="24" max="24" width="10.42578125" style="3" customWidth="1"/>
    <col min="25" max="25" width="9.85546875" style="3" customWidth="1"/>
    <col min="26" max="16384" width="9.140625" style="3"/>
  </cols>
  <sheetData>
    <row r="17" spans="7:26" ht="25.9" customHeight="1" x14ac:dyDescent="0.25">
      <c r="U17" s="122">
        <f>1/(40-10)</f>
        <v>3.3333333333333333E-2</v>
      </c>
      <c r="V17" s="122"/>
    </row>
    <row r="18" spans="7:26" ht="14.45" customHeight="1" x14ac:dyDescent="0.25">
      <c r="G18" s="5"/>
      <c r="H18" s="5"/>
      <c r="U18" s="122"/>
      <c r="V18" s="122"/>
    </row>
    <row r="20" spans="7:26" ht="28.5" customHeight="1" x14ac:dyDescent="0.25"/>
    <row r="21" spans="7:26" ht="27.75" customHeight="1" x14ac:dyDescent="0.25"/>
    <row r="22" spans="7:26" ht="26.25" customHeight="1" x14ac:dyDescent="0.25"/>
    <row r="23" spans="7:26" ht="28.5" customHeight="1" x14ac:dyDescent="0.25">
      <c r="O23" s="3">
        <v>3</v>
      </c>
    </row>
    <row r="24" spans="7:26" ht="22.5" customHeight="1" x14ac:dyDescent="0.25"/>
    <row r="25" spans="7:26" ht="23.25" customHeight="1" x14ac:dyDescent="0.25"/>
    <row r="26" spans="7:26" ht="24" customHeight="1" x14ac:dyDescent="0.25">
      <c r="Q26" s="123"/>
      <c r="R26" s="123"/>
      <c r="S26" s="123"/>
    </row>
    <row r="27" spans="7:26" ht="23.45" customHeight="1" x14ac:dyDescent="0.25">
      <c r="Q27" s="123"/>
      <c r="R27" s="123"/>
      <c r="S27" s="123"/>
      <c r="Y27" s="124">
        <f>(10+40)/2</f>
        <v>25</v>
      </c>
      <c r="Z27" s="124"/>
    </row>
    <row r="28" spans="7:26" ht="24.75" customHeight="1" x14ac:dyDescent="0.25">
      <c r="Q28" s="123"/>
      <c r="R28" s="123"/>
      <c r="S28" s="123"/>
      <c r="Y28" s="124"/>
      <c r="Z28" s="124"/>
    </row>
    <row r="29" spans="7:26" ht="25.15" customHeight="1" x14ac:dyDescent="0.25">
      <c r="Q29" s="123"/>
      <c r="R29" s="123"/>
      <c r="S29" s="123"/>
    </row>
    <row r="30" spans="7:26" ht="22.9" customHeight="1" x14ac:dyDescent="0.25">
      <c r="Q30" s="123"/>
      <c r="R30" s="123"/>
      <c r="S30" s="123"/>
    </row>
    <row r="31" spans="7:26" ht="25.15" customHeight="1" x14ac:dyDescent="0.25"/>
    <row r="33" spans="15:26" ht="22.9" customHeight="1" x14ac:dyDescent="0.25"/>
    <row r="34" spans="15:26" ht="29.25" customHeight="1" x14ac:dyDescent="0.25"/>
    <row r="35" spans="15:26" ht="27" customHeight="1" x14ac:dyDescent="0.25">
      <c r="Y35" s="122">
        <f>SQRT(((40-10)^2)/12)</f>
        <v>8.6602540378443873</v>
      </c>
      <c r="Z35" s="122"/>
    </row>
    <row r="36" spans="15:26" ht="19.149999999999999" customHeight="1" x14ac:dyDescent="0.25">
      <c r="Y36" s="122"/>
      <c r="Z36" s="122"/>
    </row>
    <row r="37" spans="15:26" ht="16.899999999999999" customHeight="1" x14ac:dyDescent="0.25">
      <c r="O37" s="2"/>
      <c r="Y37" s="122"/>
      <c r="Z37" s="122"/>
    </row>
    <row r="38" spans="15:26" ht="15" customHeight="1" x14ac:dyDescent="0.25">
      <c r="O38" s="4"/>
    </row>
    <row r="39" spans="15:26" x14ac:dyDescent="0.25">
      <c r="O39" s="4"/>
    </row>
    <row r="40" spans="15:26" x14ac:dyDescent="0.25">
      <c r="O40" s="4"/>
    </row>
    <row r="41" spans="15:26" x14ac:dyDescent="0.25">
      <c r="O41" s="4"/>
    </row>
    <row r="42" spans="15:26" x14ac:dyDescent="0.25">
      <c r="O42" s="4"/>
    </row>
    <row r="43" spans="15:26" x14ac:dyDescent="0.25">
      <c r="O43" s="4"/>
    </row>
    <row r="44" spans="15:26" x14ac:dyDescent="0.25">
      <c r="O44" s="4"/>
    </row>
    <row r="46" spans="15:26" ht="14.45" customHeight="1" x14ac:dyDescent="0.25"/>
    <row r="47" spans="15:26" ht="14.45" customHeight="1" x14ac:dyDescent="0.25"/>
    <row r="64" spans="25:26" ht="14.45" customHeight="1" x14ac:dyDescent="0.25">
      <c r="Y64" s="122">
        <f>(1/(40-10))*15</f>
        <v>0.5</v>
      </c>
      <c r="Z64" s="122"/>
    </row>
    <row r="65" spans="25:26" ht="14.45" customHeight="1" x14ac:dyDescent="0.25">
      <c r="Y65" s="122"/>
      <c r="Z65" s="122"/>
    </row>
    <row r="66" spans="25:26" x14ac:dyDescent="0.25">
      <c r="Y66" s="122"/>
      <c r="Z66" s="122"/>
    </row>
    <row r="83" spans="25:26" ht="14.45" customHeight="1" x14ac:dyDescent="0.25"/>
    <row r="84" spans="25:26" ht="14.45" customHeight="1" x14ac:dyDescent="0.25"/>
    <row r="91" spans="25:26" x14ac:dyDescent="0.25">
      <c r="Y91" s="122">
        <f>(1/(40-10))*10</f>
        <v>0.33333333333333331</v>
      </c>
      <c r="Z91" s="122"/>
    </row>
    <row r="92" spans="25:26" x14ac:dyDescent="0.25">
      <c r="Y92" s="122"/>
      <c r="Z92" s="122"/>
    </row>
    <row r="93" spans="25:26" x14ac:dyDescent="0.25">
      <c r="Y93" s="122"/>
      <c r="Z93" s="122"/>
    </row>
  </sheetData>
  <mergeCells count="6">
    <mergeCell ref="Y35:Z37"/>
    <mergeCell ref="Y64:Z66"/>
    <mergeCell ref="Y91:Z93"/>
    <mergeCell ref="Q26:S30"/>
    <mergeCell ref="U17:V18"/>
    <mergeCell ref="Y27:Z28"/>
  </mergeCells>
  <pageMargins left="0.7" right="0.7" top="0.75" bottom="0.75" header="0.3" footer="0.3"/>
  <pageSetup scale="3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4B0DE-C9F3-4961-9E4B-689DD8CD9E41}">
  <sheetPr>
    <pageSetUpPr fitToPage="1"/>
  </sheetPr>
  <dimension ref="B13:U46"/>
  <sheetViews>
    <sheetView zoomScale="70" zoomScaleNormal="70" workbookViewId="0">
      <selection activeCell="AD25" sqref="A1:AD25"/>
    </sheetView>
  </sheetViews>
  <sheetFormatPr defaultColWidth="9.140625" defaultRowHeight="15" x14ac:dyDescent="0.25"/>
  <cols>
    <col min="1" max="6" width="9.140625" style="7"/>
    <col min="7" max="7" width="10.140625" style="7" bestFit="1" customWidth="1"/>
    <col min="8" max="14" width="9.140625" style="7"/>
    <col min="15" max="15" width="32.85546875" style="7" customWidth="1"/>
    <col min="16" max="16" width="25" style="7" customWidth="1"/>
    <col min="17" max="17" width="22.42578125" style="7" customWidth="1"/>
    <col min="18" max="18" width="7" style="7" customWidth="1"/>
    <col min="19" max="19" width="21.42578125" style="7" customWidth="1"/>
    <col min="20" max="20" width="9.5703125" style="7" customWidth="1"/>
    <col min="21" max="16384" width="9.140625" style="7"/>
  </cols>
  <sheetData>
    <row r="13" spans="15:19" ht="26.25" customHeight="1" x14ac:dyDescent="0.4">
      <c r="O13" s="31"/>
      <c r="P13" s="125" t="s">
        <v>15</v>
      </c>
      <c r="Q13" s="126"/>
    </row>
    <row r="14" spans="15:19" ht="56.25" customHeight="1" x14ac:dyDescent="0.25">
      <c r="O14" s="109" t="s">
        <v>16</v>
      </c>
      <c r="P14" s="110" t="s">
        <v>17</v>
      </c>
      <c r="Q14" s="110" t="s">
        <v>18</v>
      </c>
    </row>
    <row r="15" spans="15:19" ht="47.25" customHeight="1" x14ac:dyDescent="0.25">
      <c r="O15" s="117" t="s">
        <v>19</v>
      </c>
      <c r="P15" s="112">
        <v>1800000</v>
      </c>
      <c r="Q15" s="112">
        <v>1710000</v>
      </c>
      <c r="S15" s="118">
        <f>1800000*0.3+1710000*0.7</f>
        <v>1737000</v>
      </c>
    </row>
    <row r="16" spans="15:19" ht="37.9" customHeight="1" x14ac:dyDescent="0.4">
      <c r="O16" s="113"/>
      <c r="P16" s="114">
        <f>1-Q16</f>
        <v>0.30000000000000004</v>
      </c>
      <c r="Q16" s="114">
        <v>0.7</v>
      </c>
    </row>
    <row r="17" spans="2:20" ht="45.6" customHeight="1" x14ac:dyDescent="0.4">
      <c r="O17" s="111" t="s">
        <v>20</v>
      </c>
      <c r="P17" s="112">
        <v>300000</v>
      </c>
      <c r="Q17" s="112">
        <v>-150000</v>
      </c>
      <c r="S17" s="112">
        <f>300000*0.3-150000*0.7</f>
        <v>-15000</v>
      </c>
    </row>
    <row r="18" spans="2:20" ht="32.450000000000003" customHeight="1" x14ac:dyDescent="0.4">
      <c r="O18" s="113"/>
      <c r="P18" s="114">
        <f>1-Q18</f>
        <v>0.30000000000000004</v>
      </c>
      <c r="Q18" s="114">
        <v>0.7</v>
      </c>
    </row>
    <row r="19" spans="2:20" ht="46.9" customHeight="1" x14ac:dyDescent="0.4">
      <c r="O19" s="111" t="s">
        <v>21</v>
      </c>
      <c r="P19" s="112">
        <v>320000</v>
      </c>
      <c r="Q19" s="112">
        <v>220000</v>
      </c>
      <c r="S19" s="112">
        <f>320000*0.3+220000*0.7</f>
        <v>250000</v>
      </c>
    </row>
    <row r="20" spans="2:20" ht="39" customHeight="1" x14ac:dyDescent="0.4">
      <c r="O20" s="113"/>
      <c r="P20" s="114">
        <f>1-Q20</f>
        <v>0.30000000000000004</v>
      </c>
      <c r="Q20" s="114">
        <v>0.7</v>
      </c>
    </row>
    <row r="21" spans="2:20" ht="27.6" customHeight="1" x14ac:dyDescent="0.25"/>
    <row r="22" spans="2:20" ht="27.75" customHeight="1" x14ac:dyDescent="0.25">
      <c r="B22" s="28"/>
      <c r="C22" s="28"/>
      <c r="D22" s="28"/>
      <c r="E22" s="28"/>
      <c r="F22" s="28"/>
    </row>
    <row r="23" spans="2:20" ht="27" customHeight="1" x14ac:dyDescent="0.25">
      <c r="B23" s="28"/>
      <c r="C23" s="28"/>
      <c r="D23" s="28"/>
      <c r="E23" s="28"/>
      <c r="F23" s="28"/>
      <c r="I23" s="28"/>
      <c r="J23" s="28"/>
      <c r="K23" s="28"/>
      <c r="L23" s="28"/>
      <c r="M23" s="28"/>
      <c r="N23" s="28"/>
      <c r="P23" s="28"/>
    </row>
    <row r="24" spans="2:20" ht="15" customHeight="1" x14ac:dyDescent="0.25">
      <c r="B24" s="28"/>
      <c r="C24" s="28"/>
      <c r="D24" s="28"/>
      <c r="E24" s="28"/>
      <c r="F24" s="28"/>
      <c r="I24" s="28"/>
      <c r="J24" s="28"/>
    </row>
    <row r="25" spans="2:20" ht="14.45" customHeight="1" x14ac:dyDescent="0.25">
      <c r="B25" s="28"/>
      <c r="C25" s="28"/>
      <c r="D25" s="28"/>
      <c r="E25" s="28"/>
      <c r="F25" s="28"/>
      <c r="G25" s="28"/>
      <c r="H25" s="28"/>
      <c r="I25" s="28"/>
      <c r="J25" s="28"/>
    </row>
    <row r="26" spans="2:20" ht="14.45" customHeight="1" x14ac:dyDescent="0.25">
      <c r="B26" s="28"/>
      <c r="C26" s="28"/>
      <c r="D26" s="28"/>
      <c r="E26" s="28"/>
      <c r="F26" s="28"/>
      <c r="G26" s="28"/>
      <c r="H26" s="28"/>
      <c r="I26" s="28"/>
      <c r="J26" s="28"/>
    </row>
    <row r="27" spans="2:20" x14ac:dyDescent="0.25">
      <c r="B27" s="28"/>
      <c r="C27" s="28"/>
      <c r="D27" s="28"/>
      <c r="E27" s="28"/>
      <c r="F27" s="28"/>
      <c r="G27" s="28"/>
      <c r="H27" s="28"/>
      <c r="I27" s="28"/>
      <c r="J27" s="28"/>
    </row>
    <row r="28" spans="2:20" ht="23.25" x14ac:dyDescent="0.25">
      <c r="B28" s="28"/>
      <c r="C28" s="28"/>
      <c r="D28" s="28"/>
      <c r="E28" s="28"/>
      <c r="F28" s="28"/>
      <c r="G28" s="29">
        <v>120</v>
      </c>
      <c r="H28" s="30"/>
      <c r="I28" s="28"/>
      <c r="J28" s="28"/>
      <c r="Q28" s="28"/>
      <c r="R28" s="28"/>
      <c r="T28" s="28"/>
    </row>
    <row r="29" spans="2:20" ht="23.25" x14ac:dyDescent="0.25">
      <c r="B29" s="28"/>
      <c r="C29" s="28"/>
      <c r="D29" s="28"/>
      <c r="E29" s="28"/>
      <c r="F29" s="28"/>
      <c r="G29" s="29"/>
      <c r="H29" s="30"/>
      <c r="I29" s="28"/>
      <c r="J29" s="28"/>
      <c r="Q29" s="28"/>
      <c r="R29" s="28"/>
      <c r="T29" s="28"/>
    </row>
    <row r="30" spans="2:20" x14ac:dyDescent="0.25">
      <c r="B30" s="28"/>
      <c r="C30" s="28"/>
      <c r="D30" s="28"/>
      <c r="E30" s="28"/>
      <c r="F30" s="28"/>
      <c r="I30" s="28"/>
      <c r="J30" s="28"/>
      <c r="Q30" s="28"/>
      <c r="R30" s="28"/>
      <c r="T30" s="38">
        <v>0</v>
      </c>
    </row>
    <row r="31" spans="2:20" ht="23.25" x14ac:dyDescent="0.25">
      <c r="C31" s="36"/>
      <c r="D31" s="36"/>
      <c r="E31" s="36"/>
      <c r="F31" s="36"/>
      <c r="G31" s="28"/>
      <c r="H31" s="28"/>
      <c r="I31" s="28">
        <v>2000</v>
      </c>
      <c r="J31" s="37"/>
      <c r="Q31" s="28"/>
      <c r="R31" s="28"/>
      <c r="T31" s="38"/>
    </row>
    <row r="32" spans="2:20" ht="15" customHeight="1" x14ac:dyDescent="0.25">
      <c r="C32" s="28"/>
      <c r="D32" s="28"/>
      <c r="E32" s="28"/>
      <c r="F32" s="28"/>
      <c r="G32" s="28"/>
      <c r="H32" s="28">
        <v>1</v>
      </c>
      <c r="I32" s="28"/>
      <c r="J32" s="28"/>
      <c r="Q32" s="28"/>
      <c r="R32" s="28"/>
      <c r="T32" s="38">
        <v>60000</v>
      </c>
    </row>
    <row r="33" spans="3:21" ht="14.45" customHeight="1" x14ac:dyDescent="0.25">
      <c r="C33" s="28"/>
      <c r="D33" s="28"/>
      <c r="E33" s="28"/>
      <c r="F33" s="28"/>
      <c r="G33" s="28"/>
      <c r="H33" s="28"/>
      <c r="I33" s="28"/>
      <c r="J33" s="28"/>
      <c r="Q33" s="28"/>
      <c r="R33" s="28"/>
      <c r="T33" s="38"/>
    </row>
    <row r="34" spans="3:21" ht="15" customHeight="1" x14ac:dyDescent="0.25">
      <c r="C34" s="28"/>
      <c r="D34" s="28"/>
      <c r="E34" s="28"/>
      <c r="F34" s="28"/>
      <c r="G34" s="28"/>
      <c r="H34" s="28"/>
      <c r="I34" s="28"/>
      <c r="J34" s="28"/>
      <c r="Q34" s="28"/>
      <c r="R34" s="28"/>
      <c r="T34" s="38"/>
    </row>
    <row r="35" spans="3:21" ht="15" customHeight="1" x14ac:dyDescent="0.25">
      <c r="C35" s="28"/>
      <c r="D35" s="28"/>
      <c r="E35" s="127"/>
      <c r="F35" s="127"/>
      <c r="G35" s="127"/>
      <c r="H35" s="127"/>
      <c r="I35" s="28"/>
      <c r="J35" s="28"/>
      <c r="Q35" s="28"/>
      <c r="R35" s="28"/>
      <c r="S35" s="28"/>
      <c r="T35" s="39"/>
    </row>
    <row r="36" spans="3:21" x14ac:dyDescent="0.25">
      <c r="C36" s="28"/>
      <c r="D36" s="28"/>
      <c r="E36" s="127"/>
      <c r="F36" s="127"/>
      <c r="G36" s="127"/>
      <c r="H36" s="127"/>
      <c r="I36" s="28"/>
      <c r="J36" s="28"/>
      <c r="Q36" s="28"/>
      <c r="R36" s="40"/>
      <c r="S36" s="28"/>
      <c r="T36" s="28"/>
    </row>
    <row r="37" spans="3:21" x14ac:dyDescent="0.25">
      <c r="C37" s="28"/>
      <c r="D37" s="28"/>
      <c r="E37" s="28"/>
      <c r="F37" s="28"/>
      <c r="G37" s="28"/>
      <c r="H37" s="28"/>
      <c r="I37" s="28"/>
      <c r="J37" s="28"/>
      <c r="Q37" s="38">
        <v>98</v>
      </c>
      <c r="R37" s="41"/>
      <c r="S37" s="41"/>
      <c r="T37" s="28"/>
    </row>
    <row r="38" spans="3:21" ht="14.45" customHeight="1" x14ac:dyDescent="0.25">
      <c r="Q38" s="38">
        <v>37</v>
      </c>
      <c r="R38" s="41"/>
      <c r="S38" s="41"/>
    </row>
    <row r="39" spans="3:21" ht="14.45" customHeight="1" x14ac:dyDescent="0.25">
      <c r="Q39" s="38">
        <v>43</v>
      </c>
      <c r="R39" s="41"/>
      <c r="S39" s="41"/>
    </row>
    <row r="40" spans="3:21" x14ac:dyDescent="0.25">
      <c r="Q40" s="38">
        <v>61</v>
      </c>
      <c r="R40" s="41"/>
      <c r="S40" s="41"/>
    </row>
    <row r="41" spans="3:21" x14ac:dyDescent="0.25">
      <c r="O41" s="38">
        <v>100</v>
      </c>
      <c r="P41" s="38"/>
      <c r="Q41" s="38">
        <v>30</v>
      </c>
      <c r="R41" s="41"/>
      <c r="S41" s="41"/>
    </row>
    <row r="42" spans="3:21" x14ac:dyDescent="0.25">
      <c r="O42" s="42"/>
      <c r="P42" s="42"/>
      <c r="Q42" s="41"/>
      <c r="R42" s="41"/>
      <c r="S42" s="41"/>
    </row>
    <row r="43" spans="3:21" x14ac:dyDescent="0.25">
      <c r="O43" s="42"/>
      <c r="P43" s="42"/>
      <c r="Q43" s="41"/>
      <c r="R43" s="41"/>
      <c r="S43" s="41"/>
    </row>
    <row r="46" spans="3:21" x14ac:dyDescent="0.25">
      <c r="U46" s="43"/>
    </row>
  </sheetData>
  <mergeCells count="3">
    <mergeCell ref="P13:Q13"/>
    <mergeCell ref="E35:F36"/>
    <mergeCell ref="G35:H36"/>
  </mergeCells>
  <pageMargins left="0.7" right="0.7" top="0.75" bottom="0.75" header="0.3" footer="0.3"/>
  <pageSetup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709C-5CC1-4EAB-A045-6E77655BFB04}">
  <sheetPr>
    <pageSetUpPr fitToPage="1"/>
  </sheetPr>
  <dimension ref="P10:Z108"/>
  <sheetViews>
    <sheetView zoomScale="70" zoomScaleNormal="70" workbookViewId="0">
      <selection activeCell="Y37" sqref="A1:Y37"/>
    </sheetView>
  </sheetViews>
  <sheetFormatPr defaultColWidth="8.85546875" defaultRowHeight="12.75" x14ac:dyDescent="0.2"/>
  <cols>
    <col min="1" max="14" width="8.85546875" style="69"/>
    <col min="15" max="15" width="10.28515625" style="69" customWidth="1"/>
    <col min="16" max="16" width="40.7109375" style="69" customWidth="1"/>
    <col min="17" max="17" width="21" style="69" customWidth="1"/>
    <col min="18" max="19" width="21.28515625" style="69" customWidth="1"/>
    <col min="20" max="20" width="16.7109375" style="69" customWidth="1"/>
    <col min="21" max="21" width="8.28515625" style="69" customWidth="1"/>
    <col min="22" max="22" width="22.28515625" style="69" bestFit="1" customWidth="1"/>
    <col min="23" max="23" width="3.5703125" style="69" customWidth="1"/>
    <col min="24" max="24" width="21" style="69" customWidth="1"/>
    <col min="25" max="25" width="17.85546875" style="69" customWidth="1"/>
    <col min="26" max="16384" width="8.85546875" style="69"/>
  </cols>
  <sheetData>
    <row r="10" spans="16:26" x14ac:dyDescent="0.2">
      <c r="Z10" s="70"/>
    </row>
    <row r="13" spans="16:26" ht="25.9" customHeight="1" x14ac:dyDescent="0.35">
      <c r="T13" s="71"/>
    </row>
    <row r="14" spans="16:26" ht="25.9" customHeight="1" x14ac:dyDescent="0.35">
      <c r="T14" s="72"/>
    </row>
    <row r="15" spans="16:26" ht="25.9" customHeight="1" x14ac:dyDescent="0.2">
      <c r="P15" s="73" t="s">
        <v>59</v>
      </c>
      <c r="Q15" s="73"/>
      <c r="R15" s="74" t="s">
        <v>60</v>
      </c>
      <c r="S15" s="75" t="s">
        <v>61</v>
      </c>
    </row>
    <row r="16" spans="16:26" ht="25.9" customHeight="1" x14ac:dyDescent="0.2">
      <c r="P16" s="76" t="s">
        <v>62</v>
      </c>
      <c r="Q16" s="77"/>
      <c r="R16" s="78">
        <v>0.08</v>
      </c>
      <c r="S16" s="79">
        <v>0.1</v>
      </c>
    </row>
    <row r="17" spans="16:21" ht="25.9" customHeight="1" x14ac:dyDescent="0.2">
      <c r="P17" s="128"/>
      <c r="Q17" s="128"/>
      <c r="R17" s="128"/>
      <c r="S17" s="128"/>
    </row>
    <row r="18" spans="16:21" ht="25.9" customHeight="1" x14ac:dyDescent="0.2">
      <c r="P18" s="76" t="s">
        <v>63</v>
      </c>
      <c r="Q18" s="80">
        <v>0</v>
      </c>
      <c r="R18" s="81">
        <v>-32000</v>
      </c>
      <c r="S18" s="81">
        <v>-40000</v>
      </c>
    </row>
    <row r="19" spans="16:21" ht="26.25" x14ac:dyDescent="0.2">
      <c r="P19" s="82"/>
      <c r="Q19" s="83"/>
      <c r="R19" s="83"/>
      <c r="S19" s="83"/>
    </row>
    <row r="20" spans="16:21" ht="26.45" customHeight="1" x14ac:dyDescent="0.2">
      <c r="Q20" s="129" t="s">
        <v>64</v>
      </c>
      <c r="R20" s="128"/>
      <c r="S20" s="130"/>
    </row>
    <row r="21" spans="16:21" ht="24.6" customHeight="1" x14ac:dyDescent="0.2">
      <c r="Q21" s="84">
        <v>1</v>
      </c>
      <c r="R21" s="85">
        <v>14000</v>
      </c>
      <c r="S21" s="86">
        <v>28000</v>
      </c>
    </row>
    <row r="22" spans="16:21" ht="26.25" x14ac:dyDescent="0.2">
      <c r="Q22" s="84">
        <v>2</v>
      </c>
      <c r="R22" s="85">
        <v>14000</v>
      </c>
      <c r="S22" s="86">
        <v>12000</v>
      </c>
    </row>
    <row r="23" spans="16:21" ht="26.25" x14ac:dyDescent="0.2">
      <c r="Q23" s="84">
        <v>3</v>
      </c>
      <c r="R23" s="85">
        <v>14000</v>
      </c>
      <c r="S23" s="86">
        <v>10000</v>
      </c>
    </row>
    <row r="24" spans="16:21" ht="26.25" x14ac:dyDescent="0.2">
      <c r="Q24" s="84">
        <v>4</v>
      </c>
      <c r="R24" s="85">
        <v>14000</v>
      </c>
      <c r="S24" s="86">
        <v>10000</v>
      </c>
    </row>
    <row r="25" spans="16:21" ht="23.25" customHeight="1" x14ac:dyDescent="0.2"/>
    <row r="26" spans="16:21" ht="25.15" customHeight="1" x14ac:dyDescent="0.2">
      <c r="Q26" s="84"/>
      <c r="R26" s="85">
        <f>NPV(0.08,14000,14000,14000,14000)</f>
        <v>46369.775760620643</v>
      </c>
      <c r="S26" s="86">
        <f>NPV(0.1,28000,12000,10000,10000)</f>
        <v>49715.183389112768</v>
      </c>
    </row>
    <row r="27" spans="16:21" ht="34.9" customHeight="1" x14ac:dyDescent="0.2">
      <c r="P27" s="87"/>
      <c r="Q27" s="84" t="s">
        <v>67</v>
      </c>
      <c r="R27" s="81">
        <v>32000</v>
      </c>
      <c r="S27" s="81">
        <f>40000</f>
        <v>40000</v>
      </c>
      <c r="T27" s="88"/>
    </row>
    <row r="28" spans="16:21" ht="28.9" customHeight="1" x14ac:dyDescent="0.2">
      <c r="P28" s="89"/>
      <c r="Q28" s="84" t="s">
        <v>65</v>
      </c>
      <c r="R28" s="119">
        <f>R26-R27</f>
        <v>14369.775760620643</v>
      </c>
      <c r="S28" s="120">
        <f>S26-S27</f>
        <v>9715.1833891127681</v>
      </c>
      <c r="T28" s="70"/>
      <c r="U28" s="70"/>
    </row>
    <row r="29" spans="16:21" x14ac:dyDescent="0.2">
      <c r="P29" s="90"/>
      <c r="Q29" s="90"/>
      <c r="R29" s="91"/>
      <c r="S29" s="91"/>
      <c r="T29" s="88"/>
      <c r="U29" s="92"/>
    </row>
    <row r="30" spans="16:21" x14ac:dyDescent="0.2">
      <c r="R30" s="93"/>
      <c r="S30" s="93"/>
      <c r="T30" s="131"/>
      <c r="U30" s="131"/>
    </row>
    <row r="31" spans="16:21" ht="26.45" customHeight="1" x14ac:dyDescent="0.2">
      <c r="R31" s="93"/>
      <c r="S31" s="93"/>
      <c r="T31" s="131"/>
      <c r="U31" s="131"/>
    </row>
    <row r="32" spans="16:21" ht="26.45" customHeight="1" x14ac:dyDescent="0.2">
      <c r="R32" s="93"/>
      <c r="S32" s="93"/>
      <c r="T32" s="131"/>
      <c r="U32" s="131"/>
    </row>
    <row r="33" spans="16:21" ht="25.9" customHeight="1" x14ac:dyDescent="0.2">
      <c r="R33" s="93"/>
      <c r="S33" s="93"/>
      <c r="T33" s="131"/>
      <c r="U33" s="131"/>
    </row>
    <row r="34" spans="16:21" x14ac:dyDescent="0.2">
      <c r="T34" s="88"/>
      <c r="U34" s="92"/>
    </row>
    <row r="35" spans="16:21" ht="26.45" customHeight="1" x14ac:dyDescent="0.2">
      <c r="P35" s="93"/>
      <c r="Q35" s="93"/>
      <c r="R35" s="132"/>
      <c r="S35" s="132"/>
      <c r="T35" s="132"/>
      <c r="U35" s="132"/>
    </row>
    <row r="36" spans="16:21" x14ac:dyDescent="0.2">
      <c r="P36" s="95"/>
      <c r="Q36" s="95"/>
      <c r="R36" s="96"/>
      <c r="S36" s="96"/>
      <c r="T36" s="97"/>
      <c r="U36" s="92"/>
    </row>
    <row r="37" spans="16:21" x14ac:dyDescent="0.2">
      <c r="R37" s="96"/>
      <c r="S37" s="96"/>
      <c r="T37" s="97"/>
      <c r="U37" s="92"/>
    </row>
    <row r="38" spans="16:21" x14ac:dyDescent="0.2">
      <c r="R38" s="95"/>
      <c r="S38" s="95"/>
      <c r="T38" s="98"/>
    </row>
    <row r="39" spans="16:21" x14ac:dyDescent="0.2">
      <c r="R39" s="95"/>
      <c r="S39" s="95"/>
      <c r="T39" s="98"/>
    </row>
    <row r="40" spans="16:21" x14ac:dyDescent="0.2">
      <c r="P40" s="92"/>
      <c r="Q40" s="92"/>
      <c r="R40" s="95"/>
      <c r="S40" s="95"/>
      <c r="T40" s="98"/>
      <c r="U40" s="99"/>
    </row>
    <row r="41" spans="16:21" x14ac:dyDescent="0.2">
      <c r="P41" s="92"/>
      <c r="Q41" s="92"/>
      <c r="R41" s="95"/>
      <c r="S41" s="95"/>
      <c r="T41" s="98"/>
    </row>
    <row r="42" spans="16:21" x14ac:dyDescent="0.2">
      <c r="P42" s="92"/>
      <c r="Q42" s="92"/>
      <c r="T42" s="88"/>
    </row>
    <row r="43" spans="16:21" x14ac:dyDescent="0.2">
      <c r="P43" s="92"/>
      <c r="Q43" s="92"/>
      <c r="R43" s="95"/>
      <c r="S43" s="95"/>
      <c r="T43" s="100"/>
    </row>
    <row r="44" spans="16:21" ht="12.6" customHeight="1" x14ac:dyDescent="0.2">
      <c r="P44" s="92"/>
      <c r="Q44" s="92"/>
      <c r="T44" s="88"/>
    </row>
    <row r="45" spans="16:21" ht="28.15" customHeight="1" x14ac:dyDescent="0.2">
      <c r="P45" s="89"/>
      <c r="Q45" s="89"/>
      <c r="R45" s="132"/>
      <c r="S45" s="132"/>
      <c r="T45" s="132"/>
      <c r="U45" s="132"/>
    </row>
    <row r="46" spans="16:21" x14ac:dyDescent="0.2">
      <c r="P46" s="90"/>
      <c r="Q46" s="90"/>
      <c r="R46" s="101"/>
      <c r="S46" s="101"/>
      <c r="T46" s="88"/>
    </row>
    <row r="47" spans="16:21" x14ac:dyDescent="0.2">
      <c r="R47" s="93"/>
      <c r="S47" s="93"/>
      <c r="T47" s="131"/>
      <c r="U47" s="131"/>
    </row>
    <row r="48" spans="16:21" x14ac:dyDescent="0.2">
      <c r="R48" s="93"/>
      <c r="S48" s="93"/>
      <c r="T48" s="131"/>
      <c r="U48" s="131"/>
    </row>
    <row r="49" spans="16:21" ht="27" customHeight="1" x14ac:dyDescent="0.2">
      <c r="R49" s="93"/>
      <c r="S49" s="93"/>
      <c r="T49" s="131"/>
      <c r="U49" s="131"/>
    </row>
    <row r="50" spans="16:21" ht="26.45" customHeight="1" x14ac:dyDescent="0.2">
      <c r="R50" s="93"/>
      <c r="S50" s="93"/>
      <c r="T50" s="131"/>
      <c r="U50" s="131"/>
    </row>
    <row r="51" spans="16:21" x14ac:dyDescent="0.2">
      <c r="T51" s="88"/>
    </row>
    <row r="52" spans="16:21" ht="28.15" customHeight="1" x14ac:dyDescent="0.2">
      <c r="P52" s="89"/>
      <c r="Q52" s="89"/>
      <c r="R52" s="132"/>
      <c r="S52" s="132"/>
      <c r="T52" s="132"/>
      <c r="U52" s="132"/>
    </row>
    <row r="53" spans="16:21" x14ac:dyDescent="0.2">
      <c r="P53" s="90"/>
      <c r="Q53" s="90"/>
      <c r="R53" s="101"/>
      <c r="S53" s="101"/>
      <c r="T53" s="88"/>
    </row>
    <row r="54" spans="16:21" x14ac:dyDescent="0.2">
      <c r="R54" s="93"/>
      <c r="S54" s="93"/>
      <c r="T54" s="131"/>
      <c r="U54" s="131"/>
    </row>
    <row r="55" spans="16:21" ht="13.15" customHeight="1" x14ac:dyDescent="0.2">
      <c r="R55" s="93"/>
      <c r="S55" s="93"/>
      <c r="T55" s="131"/>
      <c r="U55" s="131"/>
    </row>
    <row r="56" spans="16:21" ht="27" customHeight="1" x14ac:dyDescent="0.2">
      <c r="R56" s="93"/>
      <c r="S56" s="93"/>
      <c r="T56" s="131"/>
      <c r="U56" s="131"/>
    </row>
    <row r="57" spans="16:21" ht="26.45" customHeight="1" x14ac:dyDescent="0.2">
      <c r="R57" s="93"/>
      <c r="S57" s="93"/>
      <c r="T57" s="131"/>
      <c r="U57" s="131"/>
    </row>
    <row r="58" spans="16:21" x14ac:dyDescent="0.2">
      <c r="T58" s="88"/>
    </row>
    <row r="59" spans="16:21" ht="15.6" customHeight="1" x14ac:dyDescent="0.2">
      <c r="P59" s="102"/>
      <c r="Q59" s="102"/>
      <c r="R59" s="134"/>
      <c r="S59" s="134"/>
      <c r="T59" s="134"/>
      <c r="U59" s="134"/>
    </row>
    <row r="60" spans="16:21" x14ac:dyDescent="0.2">
      <c r="P60" s="93"/>
      <c r="Q60" s="93"/>
    </row>
    <row r="61" spans="16:21" x14ac:dyDescent="0.2">
      <c r="P61" s="95"/>
      <c r="Q61" s="95"/>
      <c r="R61" s="99"/>
      <c r="S61" s="99"/>
      <c r="T61" s="97"/>
      <c r="U61" s="92"/>
    </row>
    <row r="62" spans="16:21" ht="13.9" customHeight="1" x14ac:dyDescent="0.2">
      <c r="R62" s="99"/>
      <c r="S62" s="99"/>
      <c r="T62" s="97"/>
      <c r="U62" s="92"/>
    </row>
    <row r="63" spans="16:21" ht="13.9" customHeight="1" x14ac:dyDescent="0.2">
      <c r="R63" s="103"/>
      <c r="S63" s="103"/>
      <c r="T63" s="101"/>
      <c r="U63" s="92"/>
    </row>
    <row r="64" spans="16:21" ht="13.9" customHeight="1" x14ac:dyDescent="0.2">
      <c r="R64" s="103"/>
      <c r="S64" s="103"/>
      <c r="T64" s="101"/>
      <c r="U64" s="92"/>
    </row>
    <row r="65" spans="16:21" ht="13.9" customHeight="1" x14ac:dyDescent="0.2">
      <c r="R65" s="103"/>
      <c r="S65" s="103"/>
      <c r="T65" s="101"/>
      <c r="U65" s="92"/>
    </row>
    <row r="66" spans="16:21" ht="13.9" customHeight="1" x14ac:dyDescent="0.2">
      <c r="R66" s="103"/>
      <c r="S66" s="103"/>
      <c r="T66" s="101"/>
      <c r="U66" s="104"/>
    </row>
    <row r="67" spans="16:21" x14ac:dyDescent="0.2">
      <c r="R67" s="91"/>
      <c r="S67" s="91"/>
      <c r="T67" s="92"/>
      <c r="U67" s="104"/>
    </row>
    <row r="68" spans="16:21" ht="31.15" customHeight="1" x14ac:dyDescent="0.2">
      <c r="P68" s="133"/>
      <c r="Q68" s="133"/>
      <c r="R68" s="133"/>
      <c r="S68" s="133"/>
      <c r="T68" s="133"/>
      <c r="U68" s="133"/>
    </row>
    <row r="69" spans="16:21" ht="26.45" customHeight="1" x14ac:dyDescent="0.2">
      <c r="P69" s="93"/>
      <c r="Q69" s="93"/>
      <c r="R69" s="132"/>
      <c r="S69" s="132"/>
      <c r="T69" s="132"/>
      <c r="U69" s="132"/>
    </row>
    <row r="70" spans="16:21" ht="12" customHeight="1" x14ac:dyDescent="0.2">
      <c r="P70" s="95"/>
      <c r="Q70" s="95"/>
      <c r="R70" s="135"/>
      <c r="S70" s="135"/>
      <c r="T70" s="135"/>
      <c r="U70" s="135"/>
    </row>
    <row r="71" spans="16:21" ht="19.149999999999999" customHeight="1" x14ac:dyDescent="0.2">
      <c r="R71" s="96"/>
      <c r="S71" s="96"/>
      <c r="T71" s="99"/>
    </row>
    <row r="72" spans="16:21" x14ac:dyDescent="0.2">
      <c r="R72" s="96"/>
      <c r="S72" s="96"/>
      <c r="T72" s="99"/>
    </row>
    <row r="73" spans="16:21" x14ac:dyDescent="0.2">
      <c r="R73" s="96"/>
      <c r="S73" s="96"/>
      <c r="T73" s="99"/>
    </row>
    <row r="74" spans="16:21" x14ac:dyDescent="0.2">
      <c r="R74" s="103"/>
      <c r="S74" s="103"/>
      <c r="T74" s="101"/>
    </row>
    <row r="75" spans="16:21" x14ac:dyDescent="0.2">
      <c r="R75" s="103"/>
      <c r="S75" s="103"/>
      <c r="T75" s="101"/>
    </row>
    <row r="76" spans="16:21" x14ac:dyDescent="0.2">
      <c r="R76" s="103"/>
      <c r="S76" s="103"/>
      <c r="T76" s="101"/>
    </row>
    <row r="77" spans="16:21" x14ac:dyDescent="0.2">
      <c r="R77" s="103"/>
      <c r="S77" s="103"/>
      <c r="T77" s="101"/>
    </row>
    <row r="78" spans="16:21" x14ac:dyDescent="0.2">
      <c r="R78" s="105"/>
      <c r="S78" s="105"/>
      <c r="T78" s="106"/>
    </row>
    <row r="79" spans="16:21" ht="24" customHeight="1" x14ac:dyDescent="0.2">
      <c r="R79" s="105"/>
      <c r="S79" s="105"/>
      <c r="T79" s="106"/>
    </row>
    <row r="80" spans="16:21" ht="26.45" customHeight="1" x14ac:dyDescent="0.2">
      <c r="P80" s="93"/>
      <c r="Q80" s="93"/>
      <c r="R80" s="132"/>
      <c r="S80" s="132"/>
      <c r="T80" s="132"/>
      <c r="U80" s="132"/>
    </row>
    <row r="81" spans="16:21" x14ac:dyDescent="0.2">
      <c r="P81" s="95"/>
      <c r="Q81" s="95"/>
      <c r="R81" s="135"/>
      <c r="S81" s="135"/>
      <c r="T81" s="135"/>
      <c r="U81" s="135"/>
    </row>
    <row r="82" spans="16:21" ht="26.45" customHeight="1" x14ac:dyDescent="0.2">
      <c r="P82" s="107"/>
      <c r="Q82" s="107"/>
      <c r="R82" s="99"/>
      <c r="S82" s="99"/>
      <c r="T82" s="99"/>
    </row>
    <row r="83" spans="16:21" x14ac:dyDescent="0.2">
      <c r="R83" s="96"/>
      <c r="S83" s="96"/>
      <c r="T83" s="97"/>
    </row>
    <row r="84" spans="16:21" x14ac:dyDescent="0.2">
      <c r="R84" s="96"/>
      <c r="S84" s="96"/>
      <c r="T84" s="97"/>
    </row>
    <row r="85" spans="16:21" x14ac:dyDescent="0.2">
      <c r="R85" s="103"/>
      <c r="S85" s="103"/>
      <c r="T85" s="97"/>
    </row>
    <row r="86" spans="16:21" x14ac:dyDescent="0.2">
      <c r="R86" s="103"/>
      <c r="S86" s="103"/>
      <c r="T86" s="88"/>
    </row>
    <row r="87" spans="16:21" x14ac:dyDescent="0.2">
      <c r="R87" s="103"/>
      <c r="S87" s="103"/>
      <c r="T87" s="88"/>
    </row>
    <row r="88" spans="16:21" x14ac:dyDescent="0.2">
      <c r="R88" s="103"/>
      <c r="S88" s="103"/>
      <c r="T88" s="88"/>
    </row>
    <row r="89" spans="16:21" x14ac:dyDescent="0.2">
      <c r="R89" s="103"/>
      <c r="S89" s="103"/>
      <c r="T89" s="87"/>
    </row>
    <row r="90" spans="16:21" x14ac:dyDescent="0.2">
      <c r="R90" s="88"/>
      <c r="S90" s="88"/>
    </row>
    <row r="91" spans="16:21" ht="26.45" customHeight="1" x14ac:dyDescent="0.2">
      <c r="P91" s="93"/>
      <c r="Q91" s="93"/>
      <c r="R91" s="132"/>
      <c r="S91" s="132"/>
      <c r="T91" s="132"/>
      <c r="U91" s="132"/>
    </row>
    <row r="92" spans="16:21" ht="26.45" customHeight="1" x14ac:dyDescent="0.2">
      <c r="P92" s="93"/>
      <c r="Q92" s="93"/>
      <c r="R92" s="131"/>
      <c r="S92" s="131"/>
      <c r="T92" s="131"/>
      <c r="U92" s="131"/>
    </row>
    <row r="93" spans="16:21" ht="18" customHeight="1" x14ac:dyDescent="0.2">
      <c r="R93" s="103"/>
      <c r="S93" s="103"/>
      <c r="T93" s="97"/>
    </row>
    <row r="94" spans="16:21" x14ac:dyDescent="0.2">
      <c r="R94" s="103"/>
      <c r="S94" s="103"/>
      <c r="T94" s="88"/>
    </row>
    <row r="95" spans="16:21" x14ac:dyDescent="0.2">
      <c r="R95" s="103"/>
      <c r="S95" s="103"/>
      <c r="T95" s="88"/>
    </row>
    <row r="96" spans="16:21" x14ac:dyDescent="0.2">
      <c r="R96" s="103"/>
      <c r="S96" s="103"/>
      <c r="T96" s="88"/>
    </row>
    <row r="97" spans="16:21" ht="14.45" customHeight="1" x14ac:dyDescent="0.2">
      <c r="R97" s="103"/>
      <c r="S97" s="103"/>
      <c r="T97" s="87"/>
    </row>
    <row r="98" spans="16:21" ht="24.6" customHeight="1" x14ac:dyDescent="0.2">
      <c r="T98" s="88"/>
    </row>
    <row r="99" spans="16:21" ht="26.45" customHeight="1" x14ac:dyDescent="0.2">
      <c r="P99" s="93"/>
      <c r="Q99" s="93"/>
      <c r="R99" s="132"/>
      <c r="S99" s="132"/>
      <c r="T99" s="132"/>
      <c r="U99" s="132"/>
    </row>
    <row r="100" spans="16:21" x14ac:dyDescent="0.2">
      <c r="P100" s="93"/>
      <c r="Q100" s="93"/>
    </row>
    <row r="101" spans="16:21" ht="20.45" customHeight="1" x14ac:dyDescent="0.2">
      <c r="P101" s="93"/>
      <c r="Q101" s="93"/>
      <c r="R101" s="99"/>
      <c r="S101" s="99"/>
      <c r="T101" s="99"/>
      <c r="U101" s="94"/>
    </row>
    <row r="102" spans="16:21" x14ac:dyDescent="0.2">
      <c r="P102" s="93"/>
      <c r="Q102" s="93"/>
      <c r="R102" s="96"/>
      <c r="S102" s="96"/>
      <c r="T102" s="97"/>
      <c r="U102" s="94"/>
    </row>
    <row r="103" spans="16:21" x14ac:dyDescent="0.2">
      <c r="P103" s="93"/>
      <c r="Q103" s="93"/>
      <c r="R103" s="96"/>
      <c r="S103" s="96"/>
      <c r="T103" s="97"/>
      <c r="U103" s="94"/>
    </row>
    <row r="104" spans="16:21" x14ac:dyDescent="0.2">
      <c r="P104" s="93"/>
      <c r="Q104" s="93"/>
      <c r="R104" s="93"/>
      <c r="S104" s="93"/>
      <c r="T104" s="108"/>
      <c r="U104" s="108"/>
    </row>
    <row r="105" spans="16:21" x14ac:dyDescent="0.2">
      <c r="P105" s="93"/>
      <c r="Q105" s="93"/>
      <c r="R105" s="93"/>
      <c r="S105" s="93"/>
      <c r="T105" s="108"/>
    </row>
    <row r="106" spans="16:21" x14ac:dyDescent="0.2">
      <c r="P106" s="93"/>
      <c r="Q106" s="93"/>
      <c r="R106" s="93"/>
      <c r="S106" s="93"/>
      <c r="T106" s="108"/>
      <c r="U106" s="70"/>
    </row>
    <row r="107" spans="16:21" x14ac:dyDescent="0.2">
      <c r="R107" s="93"/>
      <c r="S107" s="93"/>
      <c r="T107" s="108"/>
      <c r="U107" s="108"/>
    </row>
    <row r="108" spans="16:21" x14ac:dyDescent="0.2">
      <c r="R108" s="101"/>
      <c r="S108" s="101"/>
      <c r="T108" s="88"/>
    </row>
  </sheetData>
  <mergeCells count="26">
    <mergeCell ref="R99:U99"/>
    <mergeCell ref="R69:U69"/>
    <mergeCell ref="R70:U70"/>
    <mergeCell ref="R80:U80"/>
    <mergeCell ref="R81:U81"/>
    <mergeCell ref="R91:U91"/>
    <mergeCell ref="R92:U92"/>
    <mergeCell ref="T33:U33"/>
    <mergeCell ref="R35:U35"/>
    <mergeCell ref="P68:U68"/>
    <mergeCell ref="R45:U45"/>
    <mergeCell ref="T47:U47"/>
    <mergeCell ref="T48:U48"/>
    <mergeCell ref="T49:U49"/>
    <mergeCell ref="T50:U50"/>
    <mergeCell ref="R52:U52"/>
    <mergeCell ref="T54:U54"/>
    <mergeCell ref="T55:U55"/>
    <mergeCell ref="T56:U56"/>
    <mergeCell ref="T57:U57"/>
    <mergeCell ref="R59:U59"/>
    <mergeCell ref="P17:S17"/>
    <mergeCell ref="Q20:S20"/>
    <mergeCell ref="T30:U30"/>
    <mergeCell ref="T31:U31"/>
    <mergeCell ref="T32:U32"/>
  </mergeCells>
  <pageMargins left="0.7" right="0.7" top="0.75" bottom="0.75" header="0.3" footer="0.3"/>
  <pageSetup scale="2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2CEB-5E34-4900-AE74-1735A6971725}">
  <sheetPr>
    <pageSetUpPr fitToPage="1"/>
  </sheetPr>
  <dimension ref="A12:AH82"/>
  <sheetViews>
    <sheetView topLeftCell="A4" zoomScale="70" zoomScaleNormal="70" workbookViewId="0"/>
  </sheetViews>
  <sheetFormatPr defaultColWidth="9.140625" defaultRowHeight="15" x14ac:dyDescent="0.25"/>
  <cols>
    <col min="1" max="5" width="9.140625" style="7"/>
    <col min="6" max="6" width="14.28515625" style="7" customWidth="1"/>
    <col min="7" max="7" width="15.85546875" style="7" customWidth="1"/>
    <col min="8" max="8" width="16" style="7" customWidth="1"/>
    <col min="9" max="9" width="16.28515625" style="7" customWidth="1"/>
    <col min="10" max="10" width="12.42578125" style="7" customWidth="1"/>
    <col min="11" max="11" width="15.7109375" style="7" customWidth="1"/>
    <col min="12" max="14" width="9.140625" style="7"/>
    <col min="15" max="15" width="9.28515625" style="7" customWidth="1"/>
    <col min="16" max="16" width="8.140625" style="7" customWidth="1"/>
    <col min="17" max="19" width="9.140625" style="7"/>
    <col min="20" max="20" width="7.42578125" style="7" customWidth="1"/>
    <col min="21" max="21" width="8.140625" style="7" customWidth="1"/>
    <col min="22" max="23" width="9.140625" style="7"/>
    <col min="24" max="24" width="17.140625" style="7" bestFit="1" customWidth="1"/>
    <col min="25" max="16384" width="9.140625" style="7"/>
  </cols>
  <sheetData>
    <row r="12" spans="1:34" x14ac:dyDescent="0.25">
      <c r="A12" s="7" t="s">
        <v>3</v>
      </c>
    </row>
    <row r="14" spans="1:34" x14ac:dyDescent="0.25">
      <c r="Q14" s="12"/>
      <c r="R14" s="12"/>
      <c r="S14" s="12"/>
      <c r="T14" s="12"/>
      <c r="U14" s="12"/>
      <c r="V14" s="12"/>
      <c r="W14" s="12"/>
      <c r="AA14" s="12"/>
      <c r="AB14" s="12"/>
      <c r="AC14" s="12"/>
      <c r="AD14" s="12"/>
      <c r="AE14" s="12"/>
      <c r="AF14" s="12"/>
      <c r="AG14" s="12"/>
      <c r="AH14" s="12"/>
    </row>
    <row r="15" spans="1:34" ht="29.25" x14ac:dyDescent="0.35">
      <c r="Q15" s="12"/>
      <c r="R15" s="12"/>
      <c r="S15" s="139">
        <f>2600/26000</f>
        <v>0.1</v>
      </c>
      <c r="T15" s="140"/>
      <c r="U15" s="141"/>
      <c r="V15" s="12"/>
      <c r="W15" s="12"/>
      <c r="AA15" s="12"/>
      <c r="AB15" s="12"/>
      <c r="AC15" s="12"/>
      <c r="AD15" s="12"/>
      <c r="AE15" s="12"/>
      <c r="AF15" s="12"/>
      <c r="AG15" s="12"/>
      <c r="AH15" s="12"/>
    </row>
    <row r="16" spans="1:34" x14ac:dyDescent="0.25">
      <c r="Q16" s="12"/>
      <c r="R16" s="12"/>
      <c r="S16" s="12"/>
      <c r="T16" s="12"/>
      <c r="U16" s="12"/>
      <c r="V16" s="12"/>
      <c r="W16" s="12"/>
      <c r="AA16" s="12"/>
      <c r="AB16" s="12"/>
      <c r="AC16" s="12"/>
      <c r="AD16" s="12"/>
      <c r="AE16" s="12"/>
      <c r="AF16" s="12"/>
      <c r="AG16" s="12"/>
      <c r="AH16" s="12"/>
    </row>
    <row r="17" spans="5:34" x14ac:dyDescent="0.25">
      <c r="Q17" s="12"/>
      <c r="R17" s="12"/>
      <c r="S17" s="12"/>
      <c r="T17" s="12"/>
      <c r="U17" s="12"/>
      <c r="V17" s="12"/>
      <c r="W17" s="12"/>
      <c r="AA17" s="12"/>
      <c r="AB17" s="12"/>
      <c r="AC17" s="12"/>
      <c r="AD17" s="12"/>
      <c r="AE17" s="12"/>
      <c r="AF17" s="12"/>
      <c r="AG17" s="12"/>
      <c r="AH17" s="12"/>
    </row>
    <row r="18" spans="5:34" x14ac:dyDescent="0.25">
      <c r="Q18" s="12"/>
      <c r="R18" s="12"/>
      <c r="S18" s="12"/>
      <c r="T18" s="12"/>
      <c r="U18" s="12"/>
      <c r="V18" s="12"/>
      <c r="W18" s="12"/>
      <c r="AA18" s="12"/>
      <c r="AB18" s="12"/>
      <c r="AC18" s="12"/>
      <c r="AD18" s="12"/>
      <c r="AE18" s="12"/>
      <c r="AF18" s="12"/>
      <c r="AG18" s="12"/>
      <c r="AH18" s="12"/>
    </row>
    <row r="19" spans="5:34" x14ac:dyDescent="0.25">
      <c r="Q19" s="12"/>
      <c r="R19" s="12"/>
      <c r="S19" s="12"/>
      <c r="T19" s="12"/>
      <c r="U19" s="12"/>
      <c r="V19" s="12"/>
      <c r="W19" s="12"/>
      <c r="AA19" s="12"/>
      <c r="AB19" s="12"/>
      <c r="AC19" s="12"/>
      <c r="AD19" s="12"/>
      <c r="AE19" s="12"/>
      <c r="AF19" s="12"/>
      <c r="AG19" s="12"/>
      <c r="AH19" s="12"/>
    </row>
    <row r="20" spans="5:34" ht="25.5" x14ac:dyDescent="0.35">
      <c r="F20" s="136" t="s">
        <v>4</v>
      </c>
      <c r="G20" s="137"/>
      <c r="H20" s="137"/>
      <c r="I20" s="138"/>
      <c r="P20" s="19"/>
      <c r="Q20" s="12"/>
      <c r="R20" s="12"/>
      <c r="S20" s="12"/>
      <c r="T20" s="12"/>
      <c r="U20" s="12"/>
      <c r="V20" s="12"/>
      <c r="W20" s="12"/>
      <c r="AA20" s="12"/>
      <c r="AB20" s="12"/>
      <c r="AC20" s="12"/>
      <c r="AD20" s="12"/>
      <c r="AE20" s="12"/>
      <c r="AF20" s="12"/>
      <c r="AG20" s="12"/>
      <c r="AH20" s="12"/>
    </row>
    <row r="21" spans="5:34" ht="25.5" x14ac:dyDescent="0.35">
      <c r="F21" s="13"/>
      <c r="G21" s="20" t="s">
        <v>9</v>
      </c>
      <c r="H21" s="20" t="s">
        <v>10</v>
      </c>
      <c r="I21" s="20" t="s">
        <v>11</v>
      </c>
      <c r="P21" s="19"/>
      <c r="Q21" s="12"/>
      <c r="R21" s="12"/>
      <c r="S21" s="12"/>
      <c r="T21" s="12"/>
      <c r="U21" s="12"/>
      <c r="V21" s="12"/>
      <c r="W21" s="12"/>
      <c r="AA21" s="12"/>
      <c r="AB21" s="12"/>
      <c r="AC21" s="12"/>
      <c r="AD21" s="12"/>
      <c r="AE21" s="12"/>
      <c r="AF21" s="12"/>
      <c r="AG21" s="12"/>
      <c r="AH21" s="12"/>
    </row>
    <row r="22" spans="5:34" ht="25.5" x14ac:dyDescent="0.35">
      <c r="F22" s="13" t="s">
        <v>5</v>
      </c>
      <c r="G22" s="13" t="s">
        <v>6</v>
      </c>
      <c r="H22" s="13" t="s">
        <v>7</v>
      </c>
      <c r="I22" s="13" t="s">
        <v>8</v>
      </c>
      <c r="P22" s="19"/>
      <c r="Q22" s="12"/>
      <c r="R22" s="12"/>
      <c r="S22" s="12"/>
      <c r="T22" s="12"/>
      <c r="U22" s="12"/>
      <c r="V22" s="12"/>
      <c r="W22" s="12"/>
      <c r="AA22" s="12"/>
      <c r="AB22" s="12"/>
      <c r="AC22" s="12"/>
      <c r="AD22" s="12"/>
      <c r="AE22" s="12"/>
      <c r="AF22" s="12"/>
      <c r="AG22" s="12"/>
      <c r="AH22" s="12"/>
    </row>
    <row r="23" spans="5:34" ht="25.5" x14ac:dyDescent="0.35">
      <c r="F23" s="13"/>
      <c r="G23" s="13"/>
      <c r="H23" s="13"/>
      <c r="I23" s="13"/>
      <c r="P23" s="19"/>
      <c r="Q23" s="12"/>
      <c r="R23" s="12"/>
      <c r="S23" s="12"/>
      <c r="T23" s="12"/>
      <c r="U23" s="12"/>
      <c r="V23" s="12"/>
      <c r="W23" s="12"/>
      <c r="AA23" s="12"/>
      <c r="AB23" s="12"/>
      <c r="AC23" s="12"/>
      <c r="AD23" s="12"/>
      <c r="AE23" s="12"/>
      <c r="AF23" s="12"/>
      <c r="AG23" s="12"/>
      <c r="AH23" s="12"/>
    </row>
    <row r="24" spans="5:34" ht="25.5" x14ac:dyDescent="0.35">
      <c r="E24" s="21" t="s">
        <v>12</v>
      </c>
      <c r="F24" s="13" t="s">
        <v>34</v>
      </c>
      <c r="G24" s="14">
        <v>2400</v>
      </c>
      <c r="H24" s="14">
        <v>2500</v>
      </c>
      <c r="I24" s="14">
        <v>2100</v>
      </c>
      <c r="J24" s="22">
        <f>SUM(G24:I24)</f>
        <v>7000</v>
      </c>
      <c r="P24" s="19"/>
      <c r="Q24" s="12"/>
      <c r="R24" s="12"/>
      <c r="S24" s="12"/>
      <c r="T24" s="12"/>
      <c r="U24" s="12"/>
      <c r="V24" s="12"/>
      <c r="W24" s="12"/>
      <c r="AA24" s="12"/>
      <c r="AB24" s="12"/>
      <c r="AC24" s="12"/>
      <c r="AD24" s="12"/>
      <c r="AE24" s="12"/>
      <c r="AF24" s="12"/>
      <c r="AG24" s="12"/>
      <c r="AH24" s="12"/>
    </row>
    <row r="25" spans="5:34" ht="25.5" x14ac:dyDescent="0.35">
      <c r="E25" s="21" t="s">
        <v>13</v>
      </c>
      <c r="F25" s="13" t="s">
        <v>35</v>
      </c>
      <c r="G25" s="14">
        <v>3000</v>
      </c>
      <c r="H25" s="14">
        <v>4500</v>
      </c>
      <c r="I25" s="14">
        <v>3500</v>
      </c>
      <c r="J25" s="22">
        <f t="shared" ref="J25:J26" si="0">SUM(G25:I25)</f>
        <v>11000</v>
      </c>
      <c r="P25" s="19"/>
      <c r="Q25" s="12"/>
      <c r="R25" s="12"/>
      <c r="S25" s="12"/>
      <c r="T25" s="12"/>
      <c r="U25" s="12"/>
      <c r="V25" s="12"/>
      <c r="W25" s="12"/>
      <c r="AA25" s="12"/>
      <c r="AB25" s="12"/>
      <c r="AC25" s="12"/>
      <c r="AD25" s="12"/>
      <c r="AE25" s="12"/>
      <c r="AF25" s="12"/>
      <c r="AG25" s="12"/>
      <c r="AH25" s="12"/>
    </row>
    <row r="26" spans="5:34" ht="25.5" x14ac:dyDescent="0.35">
      <c r="E26" s="21" t="s">
        <v>14</v>
      </c>
      <c r="F26" s="13" t="s">
        <v>36</v>
      </c>
      <c r="G26" s="23">
        <v>2600</v>
      </c>
      <c r="H26" s="14">
        <v>3000</v>
      </c>
      <c r="I26" s="14">
        <v>2400</v>
      </c>
      <c r="J26" s="22">
        <f t="shared" si="0"/>
        <v>8000</v>
      </c>
      <c r="L26" s="15"/>
      <c r="P26" s="19"/>
      <c r="Q26" s="12"/>
      <c r="R26" s="12"/>
      <c r="S26" s="12"/>
      <c r="T26" s="12"/>
      <c r="U26" s="12"/>
      <c r="V26" s="12"/>
      <c r="W26" s="12"/>
      <c r="AB26" s="12"/>
      <c r="AC26" s="12"/>
      <c r="AD26" s="12"/>
      <c r="AE26" s="12"/>
      <c r="AF26" s="12"/>
      <c r="AG26" s="12"/>
      <c r="AH26" s="12"/>
    </row>
    <row r="27" spans="5:34" ht="23.25" x14ac:dyDescent="0.35">
      <c r="G27" s="24">
        <f>SUM(G24:G26)</f>
        <v>8000</v>
      </c>
      <c r="H27" s="24">
        <f t="shared" ref="H27:I27" si="1">SUM(H24:H26)</f>
        <v>10000</v>
      </c>
      <c r="I27" s="24">
        <f t="shared" si="1"/>
        <v>8000</v>
      </c>
      <c r="J27" s="25">
        <f>SUM(J24:J26)</f>
        <v>26000</v>
      </c>
      <c r="P27" s="26"/>
      <c r="Q27" s="12"/>
      <c r="R27" s="12"/>
      <c r="S27" s="12"/>
      <c r="T27" s="12"/>
      <c r="U27" s="12"/>
      <c r="V27" s="12"/>
      <c r="W27" s="12"/>
      <c r="AA27" s="12"/>
      <c r="AB27" s="12"/>
      <c r="AC27" s="12"/>
      <c r="AD27" s="12"/>
      <c r="AE27" s="12"/>
      <c r="AF27" s="12"/>
      <c r="AG27" s="12"/>
      <c r="AH27" s="12"/>
    </row>
    <row r="28" spans="5:34" ht="23.25" x14ac:dyDescent="0.35">
      <c r="P28" s="27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5:34" ht="23.25" x14ac:dyDescent="0.35">
      <c r="P29" s="26"/>
      <c r="Q29" s="12"/>
      <c r="R29" s="12"/>
      <c r="S29" s="12"/>
      <c r="T29" s="12"/>
      <c r="U29" s="12"/>
      <c r="V29" s="12"/>
      <c r="W29" s="12"/>
      <c r="X29" s="12"/>
      <c r="AB29" s="12"/>
      <c r="AC29" s="12"/>
      <c r="AD29" s="12"/>
      <c r="AE29" s="12"/>
      <c r="AF29" s="12"/>
      <c r="AG29" s="12"/>
      <c r="AH29" s="12"/>
    </row>
    <row r="30" spans="5:34" ht="23.25" x14ac:dyDescent="0.35">
      <c r="P30" s="26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5:34" x14ac:dyDescent="0.25"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5:34" x14ac:dyDescent="0.25"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5:34" x14ac:dyDescent="0.25"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5:34" x14ac:dyDescent="0.25"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5:34" x14ac:dyDescent="0.25"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5:34" x14ac:dyDescent="0.25"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5:34" x14ac:dyDescent="0.25"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5:34" x14ac:dyDescent="0.25"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5:34" x14ac:dyDescent="0.25"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2" spans="15:34" ht="26.25" x14ac:dyDescent="0.4"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5:34" ht="26.25" x14ac:dyDescent="0.4"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5:34" ht="26.25" x14ac:dyDescent="0.4"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5:34" ht="26.25" x14ac:dyDescent="0.4"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5:34" ht="26.25" x14ac:dyDescent="0.4"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5:34" ht="26.25" x14ac:dyDescent="0.4"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5:34" ht="26.25" x14ac:dyDescent="0.4"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5:28" ht="26.25" x14ac:dyDescent="0.4"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5:28" ht="26.25" x14ac:dyDescent="0.4"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15:28" ht="26.25" x14ac:dyDescent="0.4"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15:28" ht="26.25" x14ac:dyDescent="0.4"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5:28" ht="26.25" x14ac:dyDescent="0.4"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5:28" ht="26.25" x14ac:dyDescent="0.4"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5:28" ht="26.25" x14ac:dyDescent="0.4"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5:28" ht="26.25" x14ac:dyDescent="0.4"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5:28" ht="26.25" x14ac:dyDescent="0.4"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5:28" ht="26.25" x14ac:dyDescent="0.4">
      <c r="O58" s="16"/>
      <c r="P58" s="11"/>
      <c r="Q58" s="11"/>
      <c r="R58" s="11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15:28" ht="26.25" x14ac:dyDescent="0.4">
      <c r="O59" s="16"/>
      <c r="P59" s="11"/>
      <c r="Q59" s="17"/>
      <c r="R59" s="11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15:28" ht="26.25" x14ac:dyDescent="0.4">
      <c r="O60" s="16"/>
      <c r="P60" s="11"/>
      <c r="Q60" s="17"/>
      <c r="R60" s="11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5:28" ht="26.25" x14ac:dyDescent="0.4"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5:28" ht="26.25" x14ac:dyDescent="0.4"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5:28" ht="26.25" x14ac:dyDescent="0.4"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5:28" ht="26.25" x14ac:dyDescent="0.4"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9" spans="15:22" x14ac:dyDescent="0.25">
      <c r="O69" s="15"/>
    </row>
    <row r="70" spans="15:22" x14ac:dyDescent="0.25">
      <c r="O70" s="15"/>
    </row>
    <row r="71" spans="15:22" x14ac:dyDescent="0.25">
      <c r="O71" s="15"/>
    </row>
    <row r="75" spans="15:22" x14ac:dyDescent="0.25">
      <c r="P75" s="18"/>
      <c r="Q75" s="18"/>
      <c r="R75" s="18"/>
      <c r="S75" s="18"/>
      <c r="T75" s="18"/>
      <c r="U75" s="18"/>
      <c r="V75" s="18"/>
    </row>
    <row r="76" spans="15:22" x14ac:dyDescent="0.25">
      <c r="P76" s="18"/>
      <c r="Q76" s="18"/>
      <c r="R76" s="18"/>
      <c r="S76" s="18"/>
      <c r="T76" s="18"/>
      <c r="U76" s="18"/>
      <c r="V76" s="18"/>
    </row>
    <row r="81" spans="16:22" x14ac:dyDescent="0.25">
      <c r="P81" s="18"/>
      <c r="Q81" s="18"/>
      <c r="R81" s="18"/>
      <c r="S81" s="18"/>
      <c r="T81" s="18"/>
      <c r="U81" s="18"/>
      <c r="V81" s="18"/>
    </row>
    <row r="82" spans="16:22" x14ac:dyDescent="0.25">
      <c r="P82" s="18"/>
      <c r="Q82" s="18"/>
      <c r="R82" s="18"/>
      <c r="S82" s="18"/>
      <c r="T82" s="18"/>
      <c r="U82" s="18"/>
      <c r="V82" s="18"/>
    </row>
  </sheetData>
  <mergeCells count="2">
    <mergeCell ref="F20:I20"/>
    <mergeCell ref="S15:U15"/>
  </mergeCells>
  <pageMargins left="0.7" right="0.7" top="0.75" bottom="0.75" header="0.3" footer="0.3"/>
  <pageSetup scale="3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M12:W47"/>
  <sheetViews>
    <sheetView zoomScale="70" zoomScaleNormal="70" workbookViewId="0">
      <selection activeCell="Z54" sqref="A1:Z54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8.28515625" style="3" customWidth="1"/>
    <col min="8" max="8" width="18.7109375" style="3" customWidth="1"/>
    <col min="9" max="9" width="7.28515625" style="3" customWidth="1"/>
    <col min="10" max="10" width="23.5703125" style="3" customWidth="1"/>
    <col min="11" max="11" width="19.28515625" style="3" customWidth="1"/>
    <col min="12" max="13" width="16.7109375" style="3" customWidth="1"/>
    <col min="14" max="14" width="4.5703125" style="3" customWidth="1"/>
    <col min="15" max="15" width="11.5703125" style="3" customWidth="1"/>
    <col min="16" max="16" width="6.5703125" style="3" customWidth="1"/>
    <col min="17" max="17" width="9" style="3" customWidth="1"/>
    <col min="18" max="18" width="12.140625" style="3" customWidth="1"/>
    <col min="19" max="19" width="10.85546875" style="3" customWidth="1"/>
    <col min="20" max="20" width="11.42578125" style="3" customWidth="1"/>
    <col min="21" max="21" width="9.7109375" style="3" customWidth="1"/>
    <col min="22" max="22" width="11.7109375" style="3" customWidth="1"/>
    <col min="23" max="23" width="9.85546875" style="3" customWidth="1"/>
    <col min="24" max="24" width="10" style="3" customWidth="1"/>
    <col min="25" max="16384" width="9.140625" style="3"/>
  </cols>
  <sheetData>
    <row r="12" spans="19:20" x14ac:dyDescent="0.25">
      <c r="S12" s="142"/>
      <c r="T12" s="142"/>
    </row>
    <row r="13" spans="19:20" x14ac:dyDescent="0.25">
      <c r="S13" s="142"/>
      <c r="T13" s="142"/>
    </row>
    <row r="21" ht="21" customHeight="1" x14ac:dyDescent="0.25"/>
    <row r="22" ht="33.75" customHeight="1" x14ac:dyDescent="0.25"/>
    <row r="23" ht="27" customHeight="1" x14ac:dyDescent="0.25"/>
    <row r="24" ht="21" customHeight="1" x14ac:dyDescent="0.25"/>
    <row r="25" ht="21" customHeight="1" x14ac:dyDescent="0.25"/>
    <row r="26" ht="21" customHeight="1" x14ac:dyDescent="0.25"/>
    <row r="27" ht="21" customHeight="1" x14ac:dyDescent="0.25"/>
    <row r="28" ht="53.25" customHeight="1" x14ac:dyDescent="0.25"/>
    <row r="29" ht="21" customHeight="1" x14ac:dyDescent="0.25"/>
    <row r="30" ht="25.15" customHeight="1" x14ac:dyDescent="0.25"/>
    <row r="31" ht="22.9" customHeight="1" x14ac:dyDescent="0.25"/>
    <row r="32" ht="21.6" customHeight="1" x14ac:dyDescent="0.25"/>
    <row r="33" spans="13:23" ht="29.25" customHeight="1" x14ac:dyDescent="0.25"/>
    <row r="34" spans="13:23" x14ac:dyDescent="0.25">
      <c r="P34" s="143">
        <f>NORMSINV(0.05)</f>
        <v>-1.6448536269514726</v>
      </c>
      <c r="Q34" s="144"/>
    </row>
    <row r="35" spans="13:23" ht="22.9" customHeight="1" x14ac:dyDescent="0.25">
      <c r="P35" s="145"/>
      <c r="Q35" s="146"/>
    </row>
    <row r="36" spans="13:23" ht="19.149999999999999" customHeight="1" x14ac:dyDescent="0.25"/>
    <row r="37" spans="13:23" ht="18" customHeight="1" x14ac:dyDescent="0.25">
      <c r="M37" s="2"/>
    </row>
    <row r="38" spans="13:23" ht="21" customHeight="1" x14ac:dyDescent="0.25">
      <c r="M38" s="4"/>
    </row>
    <row r="39" spans="13:23" x14ac:dyDescent="0.25">
      <c r="M39" s="4"/>
    </row>
    <row r="40" spans="13:23" x14ac:dyDescent="0.25">
      <c r="M40" s="4"/>
    </row>
    <row r="41" spans="13:23" x14ac:dyDescent="0.25">
      <c r="M41" s="4"/>
    </row>
    <row r="42" spans="13:23" x14ac:dyDescent="0.25">
      <c r="M42" s="4"/>
    </row>
    <row r="43" spans="13:23" ht="31.5" customHeight="1" x14ac:dyDescent="0.25">
      <c r="M43" s="4"/>
    </row>
    <row r="44" spans="13:23" x14ac:dyDescent="0.25">
      <c r="M44" s="4"/>
    </row>
    <row r="46" spans="13:23" x14ac:dyDescent="0.25">
      <c r="T46" s="147">
        <f>(-1.6449*2000) +79000</f>
        <v>75710.2</v>
      </c>
      <c r="U46" s="147"/>
      <c r="V46" s="148" t="s">
        <v>1</v>
      </c>
      <c r="W46" s="148"/>
    </row>
    <row r="47" spans="13:23" x14ac:dyDescent="0.25">
      <c r="T47" s="147"/>
      <c r="U47" s="147"/>
      <c r="V47" s="148"/>
      <c r="W47" s="148"/>
    </row>
  </sheetData>
  <mergeCells count="4">
    <mergeCell ref="S12:T13"/>
    <mergeCell ref="P34:Q35"/>
    <mergeCell ref="T46:U47"/>
    <mergeCell ref="V46:W47"/>
  </mergeCells>
  <pageMargins left="0.7" right="0.7" top="0.75" bottom="0.75" header="0.3" footer="0.3"/>
  <pageSetup scale="4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K14:T52"/>
  <sheetViews>
    <sheetView zoomScale="70" zoomScaleNormal="70" workbookViewId="0">
      <selection activeCell="AA37" sqref="A1:AA37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25.28515625" style="3" customWidth="1"/>
    <col min="6" max="6" width="25.85546875" style="3" customWidth="1"/>
    <col min="7" max="7" width="11.5703125" style="3" customWidth="1"/>
    <col min="8" max="8" width="14.5703125" style="3" customWidth="1"/>
    <col min="9" max="9" width="4.85546875" style="3" customWidth="1"/>
    <col min="10" max="10" width="15.7109375" style="3" customWidth="1"/>
    <col min="11" max="11" width="16.7109375" style="3" customWidth="1"/>
    <col min="12" max="12" width="4.5703125" style="3" customWidth="1"/>
    <col min="13" max="13" width="25.7109375" style="3" customWidth="1"/>
    <col min="14" max="14" width="21.7109375" style="3" customWidth="1"/>
    <col min="15" max="15" width="10" style="3" customWidth="1"/>
    <col min="16" max="16" width="20" style="3" customWidth="1"/>
    <col min="17" max="17" width="9.7109375" style="3" customWidth="1"/>
    <col min="18" max="18" width="6.28515625" style="3" customWidth="1"/>
    <col min="19" max="19" width="7" style="3" customWidth="1"/>
    <col min="20" max="20" width="9.140625" style="3"/>
    <col min="21" max="21" width="9.7109375" style="3" customWidth="1"/>
    <col min="22" max="16384" width="9.140625" style="3"/>
  </cols>
  <sheetData>
    <row r="14" spans="11:14" ht="28.9" customHeight="1" thickBot="1" x14ac:dyDescent="0.3">
      <c r="K14" s="59">
        <v>23</v>
      </c>
    </row>
    <row r="15" spans="11:14" ht="24" customHeight="1" x14ac:dyDescent="0.25">
      <c r="K15" s="59">
        <v>24</v>
      </c>
      <c r="M15" s="60" t="s">
        <v>43</v>
      </c>
      <c r="N15" s="60"/>
    </row>
    <row r="16" spans="11:14" ht="21" customHeight="1" x14ac:dyDescent="0.25">
      <c r="K16" s="59">
        <v>25</v>
      </c>
      <c r="M16" s="61"/>
      <c r="N16" s="61"/>
    </row>
    <row r="17" spans="11:20" ht="22.15" customHeight="1" x14ac:dyDescent="0.25">
      <c r="K17" s="59">
        <v>26</v>
      </c>
      <c r="M17" s="61" t="s">
        <v>44</v>
      </c>
      <c r="N17" s="65">
        <v>32.5</v>
      </c>
    </row>
    <row r="18" spans="11:20" ht="20.45" customHeight="1" x14ac:dyDescent="0.25">
      <c r="K18" s="59">
        <v>27</v>
      </c>
      <c r="M18" s="61" t="s">
        <v>45</v>
      </c>
      <c r="N18" s="61">
        <v>1.3228756555322954</v>
      </c>
    </row>
    <row r="19" spans="11:20" ht="33.6" customHeight="1" x14ac:dyDescent="0.25">
      <c r="K19" s="59">
        <v>28</v>
      </c>
      <c r="M19" s="61" t="s">
        <v>46</v>
      </c>
      <c r="N19" s="61">
        <v>32.5</v>
      </c>
      <c r="P19" s="66">
        <f>N21/N17</f>
        <v>0.18203322409537281</v>
      </c>
      <c r="S19" s="149">
        <f>5.92/32.5</f>
        <v>0.18215384615384614</v>
      </c>
      <c r="T19" s="149"/>
    </row>
    <row r="20" spans="11:20" ht="26.45" customHeight="1" x14ac:dyDescent="0.25">
      <c r="K20" s="59">
        <v>29</v>
      </c>
      <c r="M20" s="61" t="s">
        <v>47</v>
      </c>
      <c r="N20" s="61" t="e">
        <v>#N/A</v>
      </c>
    </row>
    <row r="21" spans="11:20" ht="26.45" customHeight="1" x14ac:dyDescent="0.25">
      <c r="K21" s="59">
        <v>30</v>
      </c>
      <c r="M21" s="61" t="s">
        <v>48</v>
      </c>
      <c r="N21" s="64">
        <v>5.9160797830996161</v>
      </c>
    </row>
    <row r="22" spans="11:20" ht="23.45" customHeight="1" x14ac:dyDescent="0.25">
      <c r="K22" s="59">
        <v>31</v>
      </c>
      <c r="M22" s="61" t="s">
        <v>49</v>
      </c>
      <c r="N22" s="61">
        <v>35</v>
      </c>
    </row>
    <row r="23" spans="11:20" ht="25.15" customHeight="1" x14ac:dyDescent="0.25">
      <c r="K23" s="59">
        <v>32</v>
      </c>
      <c r="M23" s="61" t="s">
        <v>50</v>
      </c>
      <c r="N23" s="61">
        <v>-1.2000000000000011</v>
      </c>
    </row>
    <row r="24" spans="11:20" ht="29.25" customHeight="1" x14ac:dyDescent="0.25">
      <c r="K24" s="59">
        <v>33</v>
      </c>
      <c r="M24" s="61" t="s">
        <v>51</v>
      </c>
      <c r="N24" s="61">
        <v>0</v>
      </c>
    </row>
    <row r="25" spans="11:20" ht="27" customHeight="1" x14ac:dyDescent="0.25">
      <c r="K25" s="59">
        <v>34</v>
      </c>
      <c r="M25" s="61" t="s">
        <v>52</v>
      </c>
      <c r="N25" s="61">
        <v>19</v>
      </c>
    </row>
    <row r="26" spans="11:20" ht="27.75" customHeight="1" x14ac:dyDescent="0.25">
      <c r="K26" s="59">
        <v>35</v>
      </c>
      <c r="M26" s="61" t="s">
        <v>53</v>
      </c>
      <c r="N26" s="61">
        <v>23</v>
      </c>
    </row>
    <row r="27" spans="11:20" ht="24.75" customHeight="1" x14ac:dyDescent="0.25">
      <c r="K27" s="59">
        <v>36</v>
      </c>
      <c r="M27" s="61" t="s">
        <v>54</v>
      </c>
      <c r="N27" s="61">
        <v>42</v>
      </c>
    </row>
    <row r="28" spans="11:20" ht="26.45" customHeight="1" x14ac:dyDescent="0.25">
      <c r="K28" s="59">
        <v>37</v>
      </c>
      <c r="M28" s="61" t="s">
        <v>55</v>
      </c>
      <c r="N28" s="61">
        <v>650</v>
      </c>
    </row>
    <row r="29" spans="11:20" ht="24.6" customHeight="1" thickBot="1" x14ac:dyDescent="0.3">
      <c r="K29" s="59">
        <v>38</v>
      </c>
      <c r="M29" s="62" t="s">
        <v>56</v>
      </c>
      <c r="N29" s="62">
        <v>20</v>
      </c>
    </row>
    <row r="30" spans="11:20" ht="23.45" customHeight="1" x14ac:dyDescent="0.25">
      <c r="K30" s="59">
        <v>39</v>
      </c>
      <c r="M30" s="63"/>
      <c r="N30" s="63">
        <v>0</v>
      </c>
    </row>
    <row r="31" spans="11:20" ht="21" customHeight="1" x14ac:dyDescent="0.25">
      <c r="K31" s="59">
        <v>40</v>
      </c>
    </row>
    <row r="32" spans="11:20" ht="25.15" customHeight="1" x14ac:dyDescent="0.25">
      <c r="K32" s="59">
        <v>41</v>
      </c>
    </row>
    <row r="33" spans="11:11" ht="26.45" customHeight="1" x14ac:dyDescent="0.25">
      <c r="K33" s="59">
        <v>42</v>
      </c>
    </row>
    <row r="34" spans="11:11" ht="21.6" customHeight="1" x14ac:dyDescent="0.25"/>
    <row r="35" spans="11:11" ht="20.25" customHeight="1" x14ac:dyDescent="0.25"/>
    <row r="36" spans="11:11" ht="22.9" customHeight="1" x14ac:dyDescent="0.25"/>
    <row r="37" spans="11:11" ht="18.600000000000001" customHeight="1" x14ac:dyDescent="0.25"/>
    <row r="38" spans="11:11" ht="18.600000000000001" customHeight="1" x14ac:dyDescent="0.25"/>
    <row r="39" spans="11:11" ht="19.149999999999999" customHeight="1" x14ac:dyDescent="0.25"/>
    <row r="40" spans="11:11" ht="16.899999999999999" customHeight="1" x14ac:dyDescent="0.25"/>
    <row r="41" spans="11:11" ht="15" customHeight="1" x14ac:dyDescent="0.25"/>
    <row r="48" spans="11:11" ht="15" customHeight="1" x14ac:dyDescent="0.25"/>
    <row r="49" ht="15" customHeight="1" x14ac:dyDescent="0.25"/>
    <row r="51" ht="15" customHeight="1" x14ac:dyDescent="0.25"/>
    <row r="52" ht="15" customHeight="1" x14ac:dyDescent="0.25"/>
  </sheetData>
  <mergeCells count="1">
    <mergeCell ref="S19:T19"/>
  </mergeCells>
  <pageMargins left="0.7" right="0.7" top="0.75" bottom="0.75" header="0.3" footer="0.3"/>
  <pageSetup scale="4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EF27-6A51-4EF0-B2F1-FB3A7A738FF0}">
  <sheetPr>
    <pageSetUpPr fitToPage="1"/>
  </sheetPr>
  <dimension ref="A1:Q51"/>
  <sheetViews>
    <sheetView zoomScale="80" zoomScaleNormal="80" workbookViewId="0">
      <selection activeCell="V38" sqref="A1:V38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7" width="14.7109375" style="3" customWidth="1"/>
    <col min="8" max="8" width="15.140625" style="3" customWidth="1"/>
    <col min="9" max="9" width="14.42578125" style="3" customWidth="1"/>
    <col min="10" max="10" width="14.5703125" style="3" customWidth="1"/>
    <col min="11" max="11" width="4.85546875" style="3" customWidth="1"/>
    <col min="12" max="12" width="14.7109375" style="3" customWidth="1"/>
    <col min="13" max="13" width="15.7109375" style="3" customWidth="1"/>
    <col min="14" max="14" width="4.5703125" style="3" customWidth="1"/>
    <col min="15" max="15" width="30" style="3" customWidth="1"/>
    <col min="16" max="16" width="30.5703125" style="3" customWidth="1"/>
    <col min="17" max="17" width="13" style="3" customWidth="1"/>
    <col min="18" max="18" width="10.7109375" style="3" customWidth="1"/>
    <col min="19" max="19" width="10.85546875" style="3" customWidth="1"/>
    <col min="20" max="20" width="11" style="3" customWidth="1"/>
    <col min="21" max="21" width="14.7109375" style="3" customWidth="1"/>
    <col min="22" max="22" width="12.28515625" style="3" customWidth="1"/>
    <col min="23" max="23" width="10.7109375" style="3" customWidth="1"/>
    <col min="24" max="16384" width="9.140625" style="3"/>
  </cols>
  <sheetData>
    <row r="1" spans="1:16" x14ac:dyDescent="0.25">
      <c r="A1" s="3">
        <f>STANDARDIZE(1100,1000,100)</f>
        <v>1</v>
      </c>
    </row>
    <row r="11" spans="1:16" ht="31.5" x14ac:dyDescent="0.25">
      <c r="O11" s="68">
        <f>COMBIN(10,6)</f>
        <v>209.99999999999997</v>
      </c>
    </row>
    <row r="15" spans="1:16" x14ac:dyDescent="0.25">
      <c r="P15" s="3" t="s">
        <v>30</v>
      </c>
    </row>
    <row r="16" spans="1:16" x14ac:dyDescent="0.25">
      <c r="O16" s="3" t="s">
        <v>2</v>
      </c>
    </row>
    <row r="19" spans="15:16" ht="31.5" x14ac:dyDescent="0.25">
      <c r="P19" s="67">
        <f>151200-210</f>
        <v>150990</v>
      </c>
    </row>
    <row r="24" spans="15:16" ht="34.9" customHeight="1" x14ac:dyDescent="0.25">
      <c r="O24" s="115">
        <f>PERMUT(10,6)</f>
        <v>151200</v>
      </c>
    </row>
    <row r="25" spans="15:16" ht="15" customHeight="1" x14ac:dyDescent="0.25"/>
    <row r="32" spans="15:16" ht="21" customHeight="1" x14ac:dyDescent="0.25"/>
    <row r="33" spans="10:17" ht="24.6" customHeight="1" x14ac:dyDescent="0.25"/>
    <row r="34" spans="10:17" ht="23.45" customHeight="1" x14ac:dyDescent="0.25"/>
    <row r="35" spans="10:17" ht="21" customHeight="1" x14ac:dyDescent="0.25"/>
    <row r="36" spans="10:17" ht="25.15" customHeight="1" x14ac:dyDescent="0.25">
      <c r="J36" s="9"/>
    </row>
    <row r="37" spans="10:17" ht="28.9" customHeight="1" x14ac:dyDescent="0.25"/>
    <row r="38" spans="10:17" ht="21.6" customHeight="1" x14ac:dyDescent="0.25"/>
    <row r="40" spans="10:17" ht="22.9" customHeight="1" x14ac:dyDescent="0.25"/>
    <row r="41" spans="10:17" ht="22.9" customHeight="1" x14ac:dyDescent="0.25">
      <c r="Q41" s="3">
        <v>30</v>
      </c>
    </row>
    <row r="42" spans="10:17" ht="22.9" customHeight="1" x14ac:dyDescent="0.25"/>
    <row r="43" spans="10:17" ht="22.9" customHeight="1" x14ac:dyDescent="0.25"/>
    <row r="44" spans="10:17" ht="22.9" customHeight="1" x14ac:dyDescent="0.25"/>
    <row r="45" spans="10:17" ht="18.600000000000001" customHeight="1" x14ac:dyDescent="0.25"/>
    <row r="46" spans="10:17" ht="18.600000000000001" customHeight="1" x14ac:dyDescent="0.25"/>
    <row r="47" spans="10:17" ht="30" customHeight="1" x14ac:dyDescent="0.25"/>
    <row r="48" spans="10:17" ht="16.899999999999999" customHeight="1" x14ac:dyDescent="0.25"/>
    <row r="49" spans="2:4" ht="15" customHeight="1" x14ac:dyDescent="0.25"/>
    <row r="50" spans="2:4" ht="15" customHeight="1" x14ac:dyDescent="0.25">
      <c r="B50" s="150"/>
      <c r="C50" s="150"/>
      <c r="D50" s="150"/>
    </row>
    <row r="51" spans="2:4" ht="24.75" customHeight="1" x14ac:dyDescent="0.25">
      <c r="B51" s="150"/>
      <c r="C51" s="150"/>
      <c r="D51" s="150"/>
    </row>
  </sheetData>
  <mergeCells count="1">
    <mergeCell ref="B50:D51"/>
  </mergeCells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FirstPage</vt:lpstr>
      <vt:lpstr>Exam Content </vt:lpstr>
      <vt:lpstr>Problem 1 (2)</vt:lpstr>
      <vt:lpstr>Problem 4 (2)</vt:lpstr>
      <vt:lpstr>Problem 3 (2)</vt:lpstr>
      <vt:lpstr>Problem 2 (2)</vt:lpstr>
      <vt:lpstr>Problem 5 (2)</vt:lpstr>
      <vt:lpstr>Problem 6(2)</vt:lpstr>
      <vt:lpstr>Problem  7 (2)</vt:lpstr>
      <vt:lpstr>Problem 8 (2)</vt:lpstr>
      <vt:lpstr>Problem 9 (2)</vt:lpstr>
      <vt:lpstr>Problem 10 (2)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2022-10-05T21:29:52Z</cp:lastPrinted>
  <dcterms:created xsi:type="dcterms:W3CDTF">2014-10-23T14:45:36Z</dcterms:created>
  <dcterms:modified xsi:type="dcterms:W3CDTF">2022-10-05T21:29:56Z</dcterms:modified>
</cp:coreProperties>
</file>