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B3652263-00FE-487D-80BD-E5FF188ACB64}" xr6:coauthVersionLast="47" xr6:coauthVersionMax="47" xr10:uidLastSave="{00000000-0000-0000-0000-000000000000}"/>
  <bookViews>
    <workbookView showSheetTabs="0" xWindow="-108" yWindow="-108" windowWidth="23256" windowHeight="12576" firstSheet="1" activeTab="1" xr2:uid="{00000000-000D-0000-FFFF-FFFF00000000}"/>
  </bookViews>
  <sheets>
    <sheet name="CSP2 " sheetId="84" r:id="rId1"/>
    <sheet name="FirstPage" sheetId="21" r:id="rId2"/>
    <sheet name="CWL2 " sheetId="86" r:id="rId3"/>
    <sheet name="WLContent " sheetId="72" r:id="rId4"/>
    <sheet name="Check 6. TCostC" sheetId="67" r:id="rId5"/>
    <sheet name="7Littles Law" sheetId="101" r:id="rId6"/>
    <sheet name="C7Littles Law " sheetId="102" r:id="rId7"/>
    <sheet name="6Total Cost" sheetId="100" r:id="rId8"/>
    <sheet name="CWL3" sheetId="92" r:id="rId9"/>
    <sheet name="CWL4" sheetId="94" r:id="rId10"/>
    <sheet name="Check5 Utilization Rate " sheetId="96" r:id="rId11"/>
    <sheet name="5 Utilization Rate" sheetId="95" r:id="rId12"/>
    <sheet name="WL4" sheetId="93" r:id="rId13"/>
    <sheet name="WL3" sheetId="91" r:id="rId14"/>
    <sheet name="WL1" sheetId="62" r:id="rId15"/>
    <sheet name="WL2" sheetId="68" r:id="rId16"/>
    <sheet name="CF4 " sheetId="77" r:id="rId17"/>
    <sheet name="F4" sheetId="48" r:id="rId18"/>
    <sheet name="CF2 " sheetId="75" r:id="rId19"/>
    <sheet name="F2" sheetId="38" r:id="rId20"/>
    <sheet name="14" sheetId="58" r:id="rId21"/>
    <sheet name="15" sheetId="59" r:id="rId22"/>
    <sheet name="CWL1" sheetId="85" r:id="rId23"/>
    <sheet name="TCC3" sheetId="99" r:id="rId24"/>
    <sheet name="TCC1" sheetId="61" r:id="rId25"/>
    <sheet name="TCC2 1" sheetId="97" r:id="rId26"/>
    <sheet name="TCC2" sheetId="87" r:id="rId27"/>
    <sheet name="SLC2" sheetId="88" r:id="rId28"/>
    <sheet name="SLC1 " sheetId="98" r:id="rId29"/>
    <sheet name="SLC1" sheetId="60" r:id="rId30"/>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33" i="67" l="1"/>
  <c r="AC23" i="67"/>
  <c r="AC28" i="67" s="1"/>
  <c r="AC38" i="67" s="1"/>
  <c r="J32" i="99"/>
  <c r="L15" i="99"/>
  <c r="L14" i="99"/>
  <c r="L13" i="99"/>
  <c r="J30" i="99" s="1"/>
  <c r="J34" i="98"/>
  <c r="J26" i="98"/>
  <c r="J30" i="98" s="1"/>
  <c r="J24" i="98"/>
  <c r="J36" i="98" s="1"/>
  <c r="L17" i="98"/>
  <c r="L14" i="98"/>
  <c r="J32" i="97"/>
  <c r="L15" i="97"/>
  <c r="L14" i="97"/>
  <c r="L13" i="97"/>
  <c r="J30" i="97" s="1"/>
  <c r="J22" i="99" l="1"/>
  <c r="K30" i="98"/>
  <c r="J32" i="98"/>
  <c r="K32" i="98" s="1"/>
  <c r="J28" i="98"/>
  <c r="J22" i="97"/>
  <c r="AC31" i="94"/>
  <c r="AE30" i="94"/>
  <c r="J26" i="99" l="1"/>
  <c r="J28" i="99" s="1"/>
  <c r="J24" i="99"/>
  <c r="J24" i="97"/>
  <c r="J26" i="97"/>
  <c r="J28" i="97" s="1"/>
  <c r="AA31" i="92"/>
  <c r="AC26" i="94" l="1"/>
  <c r="AA36" i="92"/>
  <c r="G33" i="84" l="1"/>
  <c r="X27" i="85" l="1"/>
  <c r="X22" i="85"/>
  <c r="X34" i="85" l="1"/>
  <c r="O33" i="75" l="1"/>
  <c r="J34" i="88" l="1"/>
  <c r="J26" i="88"/>
  <c r="J30" i="88" s="1"/>
  <c r="J24" i="88"/>
  <c r="L17" i="88"/>
  <c r="L14" i="88"/>
  <c r="J32" i="87"/>
  <c r="L15" i="87"/>
  <c r="L14" i="87"/>
  <c r="L13" i="87"/>
  <c r="J22" i="87" l="1"/>
  <c r="J24" i="87" s="1"/>
  <c r="J30" i="87"/>
  <c r="J36" i="88"/>
  <c r="K30" i="88"/>
  <c r="J32" i="88"/>
  <c r="K32" i="88" s="1"/>
  <c r="J28" i="88"/>
  <c r="O47" i="84"/>
  <c r="I32" i="84"/>
  <c r="I31" i="84"/>
  <c r="I30" i="84"/>
  <c r="I29" i="84"/>
  <c r="I28" i="84"/>
  <c r="I27" i="84"/>
  <c r="I26" i="84"/>
  <c r="M23" i="84"/>
  <c r="N21" i="84" s="1"/>
  <c r="O19" i="84"/>
  <c r="Q34" i="77"/>
  <c r="Q31" i="77"/>
  <c r="J26" i="87" l="1"/>
  <c r="J28" i="87" s="1"/>
  <c r="N16" i="84"/>
  <c r="O16" i="84" s="1"/>
  <c r="N19" i="84"/>
  <c r="N17" i="84"/>
  <c r="N20" i="84"/>
  <c r="I33" i="84"/>
  <c r="N18" i="84"/>
  <c r="N22" i="84"/>
  <c r="N23" i="84" l="1"/>
  <c r="O17" i="84"/>
  <c r="J32" i="61" l="1"/>
  <c r="L15" i="61"/>
  <c r="L14" i="61"/>
  <c r="L13" i="61"/>
  <c r="J34" i="60"/>
  <c r="J26" i="60"/>
  <c r="J30" i="60" s="1"/>
  <c r="J24" i="60"/>
  <c r="L17" i="60"/>
  <c r="L14" i="60"/>
  <c r="J30" i="61" l="1"/>
  <c r="J36" i="60"/>
  <c r="J22" i="61"/>
  <c r="K30" i="60"/>
  <c r="J32" i="60"/>
  <c r="K32" i="60" s="1"/>
  <c r="J28" i="60"/>
  <c r="J24" i="61" l="1"/>
  <c r="J26" i="61"/>
  <c r="J28" i="61" s="1"/>
</calcChain>
</file>

<file path=xl/sharedStrings.xml><?xml version="1.0" encoding="utf-8"?>
<sst xmlns="http://schemas.openxmlformats.org/spreadsheetml/2006/main" count="234" uniqueCount="63">
  <si>
    <t xml:space="preserve">                                                                                                                                                                                                                                                                             </t>
  </si>
  <si>
    <t>RN Interval</t>
  </si>
  <si>
    <t>Cumulative</t>
  </si>
  <si>
    <t>01 to 12</t>
  </si>
  <si>
    <t>13 to 22</t>
  </si>
  <si>
    <t>23 to 40</t>
  </si>
  <si>
    <t>41 to 64</t>
  </si>
  <si>
    <t>65 to 80</t>
  </si>
  <si>
    <t>Hot Water Heaters Sales Per Week</t>
  </si>
  <si>
    <t># of weeks this number of heaters was sold</t>
  </si>
  <si>
    <t>81 to 94</t>
  </si>
  <si>
    <t>95 to 100</t>
  </si>
  <si>
    <t>Week</t>
  </si>
  <si>
    <t>Random Number</t>
  </si>
  <si>
    <t>Simulated Sales</t>
  </si>
  <si>
    <t># of weeks</t>
  </si>
  <si>
    <t>Historical Weekly Sales</t>
  </si>
  <si>
    <t xml:space="preserve">    </t>
  </si>
  <si>
    <t>Assumptions</t>
  </si>
  <si>
    <t>Poisson Arrivals</t>
  </si>
  <si>
    <t>Exponential Service Times</t>
  </si>
  <si>
    <t>Per hour</t>
  </si>
  <si>
    <t>Per minute</t>
  </si>
  <si>
    <r>
      <rPr>
        <b/>
        <sz val="10"/>
        <color theme="1"/>
        <rFont val="Calibri"/>
        <family val="2"/>
      </rPr>
      <t xml:space="preserve">λ </t>
    </r>
    <r>
      <rPr>
        <b/>
        <sz val="8"/>
        <color theme="1"/>
        <rFont val="Arial"/>
        <family val="2"/>
      </rPr>
      <t xml:space="preserve">= </t>
    </r>
    <r>
      <rPr>
        <b/>
        <sz val="10"/>
        <color theme="1"/>
        <rFont val="Arial"/>
        <family val="2"/>
      </rPr>
      <t>Mean Arrival Rate (customers)</t>
    </r>
  </si>
  <si>
    <t>Ratio</t>
  </si>
  <si>
    <r>
      <t xml:space="preserve"> </t>
    </r>
    <r>
      <rPr>
        <b/>
        <sz val="10"/>
        <color theme="1"/>
        <rFont val="Calibri"/>
        <family val="2"/>
      </rPr>
      <t xml:space="preserve">µ </t>
    </r>
    <r>
      <rPr>
        <b/>
        <sz val="8"/>
        <color theme="1"/>
        <rFont val="Arial"/>
        <family val="2"/>
      </rPr>
      <t xml:space="preserve">= </t>
    </r>
    <r>
      <rPr>
        <b/>
        <sz val="10"/>
        <color theme="1"/>
        <rFont val="Arial"/>
        <family val="2"/>
      </rPr>
      <t>Mean Service Rate  (customers)</t>
    </r>
  </si>
  <si>
    <t>Operating Characteristics</t>
  </si>
  <si>
    <t>Po =</t>
  </si>
  <si>
    <t>Probability that no customers are in the system</t>
  </si>
  <si>
    <t xml:space="preserve">Lq = </t>
  </si>
  <si>
    <t>Average number of customers in the waiting line</t>
  </si>
  <si>
    <t>L =</t>
  </si>
  <si>
    <t>Average number of customers in the system</t>
  </si>
  <si>
    <t>Wq =</t>
  </si>
  <si>
    <t>Average time a customer spends in the waiting line</t>
  </si>
  <si>
    <t>minutes</t>
  </si>
  <si>
    <t>W =</t>
  </si>
  <si>
    <t>Average time a customer spends in the system</t>
  </si>
  <si>
    <t>Pw =</t>
  </si>
  <si>
    <t>Probability an arriving customer has to wait</t>
  </si>
  <si>
    <t>Pn =</t>
  </si>
  <si>
    <t>The Probability of n units in the system</t>
  </si>
  <si>
    <t>n=</t>
  </si>
  <si>
    <t>Number of Channels (k)</t>
  </si>
  <si>
    <r>
      <t>Ratio (</t>
    </r>
    <r>
      <rPr>
        <b/>
        <sz val="10"/>
        <color theme="5" tint="-0.499984740745262"/>
        <rFont val="Calibri"/>
        <family val="2"/>
      </rPr>
      <t>λ</t>
    </r>
    <r>
      <rPr>
        <b/>
        <sz val="10"/>
        <color theme="5" tint="-0.499984740745262"/>
        <rFont val="Arial"/>
        <family val="2"/>
      </rPr>
      <t>/</t>
    </r>
    <r>
      <rPr>
        <b/>
        <sz val="10"/>
        <color theme="5" tint="-0.499984740745262"/>
        <rFont val="Calibri"/>
        <family val="2"/>
      </rPr>
      <t>µ</t>
    </r>
    <r>
      <rPr>
        <b/>
        <sz val="10"/>
        <color theme="5" tint="-0.499984740745262"/>
        <rFont val="Arial"/>
        <family val="2"/>
      </rPr>
      <t>)</t>
    </r>
  </si>
  <si>
    <t>Value</t>
  </si>
  <si>
    <t>per hour</t>
  </si>
  <si>
    <t>per minute</t>
  </si>
  <si>
    <r>
      <t>Mean Arrival Rate (</t>
    </r>
    <r>
      <rPr>
        <b/>
        <sz val="10"/>
        <color theme="1"/>
        <rFont val="Calibri"/>
        <family val="2"/>
      </rPr>
      <t>λ</t>
    </r>
    <r>
      <rPr>
        <b/>
        <sz val="10"/>
        <color theme="1"/>
        <rFont val="Arial"/>
        <family val="2"/>
      </rPr>
      <t>)</t>
    </r>
  </si>
  <si>
    <r>
      <t>Mean Service Rate per Channel (</t>
    </r>
    <r>
      <rPr>
        <b/>
        <sz val="10"/>
        <color theme="1"/>
        <rFont val="Calibri"/>
        <family val="2"/>
      </rPr>
      <t>µ</t>
    </r>
    <r>
      <rPr>
        <b/>
        <sz val="10"/>
        <color theme="1"/>
        <rFont val="Arial"/>
        <family val="2"/>
      </rPr>
      <t>)</t>
    </r>
  </si>
  <si>
    <t>The probability that no customers are in the system</t>
  </si>
  <si>
    <t>Lq =</t>
  </si>
  <si>
    <t>in minutes</t>
  </si>
  <si>
    <t>The probability an arriving customer has to wait</t>
  </si>
  <si>
    <r>
      <t xml:space="preserve">The probability of </t>
    </r>
    <r>
      <rPr>
        <b/>
        <sz val="12"/>
        <color rgb="FFFF0000"/>
        <rFont val="Arial"/>
        <family val="2"/>
      </rPr>
      <t>n</t>
    </r>
    <r>
      <rPr>
        <b/>
        <sz val="12"/>
        <color theme="1"/>
        <rFont val="Arial"/>
        <family val="2"/>
      </rPr>
      <t xml:space="preserve"> units in the system</t>
    </r>
  </si>
  <si>
    <t>Relative Frequency</t>
  </si>
  <si>
    <t>Two-Channel Waiting Line 2</t>
  </si>
  <si>
    <t>P4=</t>
  </si>
  <si>
    <t xml:space="preserve"> Single-Channel Waiting Line  1</t>
  </si>
  <si>
    <t xml:space="preserve"> Single-Channel Waiting Line 1 </t>
  </si>
  <si>
    <t xml:space="preserve">Two-Channel Waiting Line 1 </t>
  </si>
  <si>
    <t>Two-Channel Waiting Line 1</t>
  </si>
  <si>
    <t xml:space="preserve"> Single-Channel Waiting 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</si>
</sst>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00"/>
    <numFmt numFmtId="165" formatCode="0.0"/>
    <numFmt numFmtId="166" formatCode="0.0000"/>
  </numFmts>
  <fonts count="58"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0"/>
      <color theme="1"/>
      <name val="Calibri"/>
      <family val="2"/>
      <scheme val="minor"/>
    </font>
    <font>
      <b/>
      <sz val="20"/>
      <color theme="1"/>
      <name val="Calibri"/>
      <family val="2"/>
      <scheme val="minor"/>
    </font>
    <font>
      <sz val="22"/>
      <color theme="1"/>
      <name val="Calibri"/>
      <family val="2"/>
      <scheme val="minor"/>
    </font>
    <font>
      <sz val="18"/>
      <color theme="1"/>
      <name val="Calibri"/>
      <family val="2"/>
      <scheme val="minor"/>
    </font>
    <font>
      <sz val="11"/>
      <color theme="1"/>
      <name val="Lucida Bright"/>
      <family val="1"/>
    </font>
    <font>
      <b/>
      <sz val="20"/>
      <color rgb="FFFFFF00"/>
      <name val="Lucida Bright"/>
      <family val="1"/>
    </font>
    <font>
      <b/>
      <sz val="26"/>
      <color rgb="FFFFFF00"/>
      <name val="Lucida Bright"/>
      <family val="1"/>
    </font>
    <font>
      <sz val="24"/>
      <color rgb="FFFFFF00"/>
      <name val="Calibri"/>
      <family val="2"/>
      <scheme val="minor"/>
    </font>
    <font>
      <sz val="11"/>
      <color theme="2" tint="-0.249977111117893"/>
      <name val="Calibri"/>
      <family val="2"/>
      <scheme val="minor"/>
    </font>
    <font>
      <b/>
      <sz val="18"/>
      <color theme="1"/>
      <name val="Calibri"/>
      <family val="2"/>
      <scheme val="minor"/>
    </font>
    <font>
      <sz val="18"/>
      <color theme="2" tint="-9.9978637043366805E-2"/>
      <name val="Calibri"/>
      <family val="2"/>
      <scheme val="minor"/>
    </font>
    <font>
      <b/>
      <sz val="18"/>
      <color rgb="FFFFFF00"/>
      <name val="Calibri"/>
      <family val="2"/>
      <scheme val="minor"/>
    </font>
    <font>
      <b/>
      <sz val="22"/>
      <color rgb="FFC00000"/>
      <name val="Calibri"/>
      <family val="2"/>
      <scheme val="minor"/>
    </font>
    <font>
      <b/>
      <sz val="26"/>
      <color rgb="FFFFFF00"/>
      <name val="Calibri"/>
      <family val="2"/>
      <scheme val="minor"/>
    </font>
    <font>
      <b/>
      <sz val="22"/>
      <color rgb="FFFFC000"/>
      <name val="Lucida Bright"/>
      <family val="1"/>
    </font>
    <font>
      <b/>
      <sz val="11"/>
      <color theme="1"/>
      <name val="Calibri"/>
      <family val="2"/>
      <scheme val="minor"/>
    </font>
    <font>
      <b/>
      <sz val="18"/>
      <color theme="3" tint="-0.249977111117893"/>
      <name val="Calibri"/>
      <family val="2"/>
      <scheme val="minor"/>
    </font>
    <font>
      <b/>
      <sz val="18"/>
      <color rgb="FFC00000"/>
      <name val="Calibri"/>
      <family val="2"/>
      <scheme val="minor"/>
    </font>
    <font>
      <sz val="20"/>
      <color theme="1"/>
      <name val="Calibri"/>
      <family val="2"/>
    </font>
    <font>
      <b/>
      <sz val="11"/>
      <color indexed="18"/>
      <name val="Calibri"/>
      <family val="2"/>
      <scheme val="minor"/>
    </font>
    <font>
      <i/>
      <sz val="18"/>
      <color theme="1"/>
      <name val="Calibri"/>
      <family val="2"/>
      <scheme val="minor"/>
    </font>
    <font>
      <b/>
      <sz val="24"/>
      <color rgb="FFFFC000"/>
      <name val="Arial"/>
      <family val="2"/>
    </font>
    <font>
      <sz val="18"/>
      <color rgb="FFFFC000"/>
      <name val="Arial"/>
      <family val="2"/>
    </font>
    <font>
      <sz val="14"/>
      <color theme="3" tint="-0.499984740745262"/>
      <name val="Arial"/>
      <family val="2"/>
    </font>
    <font>
      <b/>
      <sz val="10"/>
      <color theme="1"/>
      <name val="Arial"/>
      <family val="2"/>
    </font>
    <font>
      <b/>
      <sz val="10"/>
      <color theme="1"/>
      <name val="Calibri"/>
      <family val="2"/>
    </font>
    <font>
      <b/>
      <sz val="8"/>
      <color theme="1"/>
      <name val="Arial"/>
      <family val="2"/>
    </font>
    <font>
      <b/>
      <sz val="12"/>
      <color rgb="FFFFFF00"/>
      <name val="Arial"/>
      <family val="2"/>
    </font>
    <font>
      <b/>
      <sz val="14"/>
      <color rgb="FFFFC000"/>
      <name val="Calibri"/>
      <family val="2"/>
    </font>
    <font>
      <b/>
      <sz val="14"/>
      <color theme="1"/>
      <name val="Arial"/>
      <family val="2"/>
    </font>
    <font>
      <sz val="10"/>
      <color theme="0"/>
      <name val="Arial"/>
      <family val="2"/>
    </font>
    <font>
      <sz val="12"/>
      <color theme="1"/>
      <name val="Arial"/>
      <family val="2"/>
    </font>
    <font>
      <sz val="14"/>
      <color theme="1"/>
      <name val="Arial"/>
      <family val="2"/>
    </font>
    <font>
      <b/>
      <sz val="10"/>
      <color rgb="FFFFFF00"/>
      <name val="Arial"/>
      <family val="2"/>
    </font>
    <font>
      <sz val="11"/>
      <color theme="5" tint="-0.499984740745262"/>
      <name val="Calibri"/>
      <family val="2"/>
      <scheme val="minor"/>
    </font>
    <font>
      <b/>
      <sz val="14"/>
      <color rgb="FFFFC000"/>
      <name val="Arial"/>
      <family val="2"/>
    </font>
    <font>
      <b/>
      <sz val="10"/>
      <color theme="5" tint="-0.499984740745262"/>
      <name val="Arial"/>
      <family val="2"/>
    </font>
    <font>
      <b/>
      <sz val="10"/>
      <color theme="5" tint="-0.499984740745262"/>
      <name val="Calibri"/>
      <family val="2"/>
    </font>
    <font>
      <b/>
      <sz val="10"/>
      <color theme="7" tint="-0.499984740745262"/>
      <name val="Arial"/>
      <family val="2"/>
    </font>
    <font>
      <b/>
      <sz val="10"/>
      <color rgb="FFFFC000"/>
      <name val="Arial"/>
      <family val="2"/>
    </font>
    <font>
      <b/>
      <sz val="12"/>
      <color theme="1"/>
      <name val="Arial"/>
      <family val="2"/>
    </font>
    <font>
      <sz val="12"/>
      <color theme="1"/>
      <name val="Calibri"/>
      <family val="2"/>
      <scheme val="minor"/>
    </font>
    <font>
      <b/>
      <sz val="12"/>
      <color rgb="FFFF0000"/>
      <name val="Arial"/>
      <family val="2"/>
    </font>
    <font>
      <sz val="16"/>
      <color theme="1"/>
      <name val="Calibri"/>
      <family val="2"/>
      <scheme val="minor"/>
    </font>
    <font>
      <sz val="28"/>
      <color theme="1"/>
      <name val="Calibri"/>
      <family val="2"/>
      <scheme val="minor"/>
    </font>
    <font>
      <b/>
      <sz val="10"/>
      <color rgb="FFFF0000"/>
      <name val="Arial"/>
      <family val="2"/>
    </font>
    <font>
      <sz val="24"/>
      <color theme="1"/>
      <name val="Calibri"/>
      <family val="2"/>
      <scheme val="minor"/>
    </font>
    <font>
      <b/>
      <sz val="18"/>
      <color rgb="FFFF0000"/>
      <name val="Calibri"/>
      <family val="2"/>
      <scheme val="minor"/>
    </font>
    <font>
      <sz val="11"/>
      <color theme="1"/>
      <name val="Calibri"/>
      <family val="2"/>
      <scheme val="minor"/>
    </font>
    <font>
      <sz val="48"/>
      <color theme="5" tint="-0.499984740745262"/>
      <name val="Calibri"/>
      <family val="2"/>
      <scheme val="minor"/>
    </font>
    <font>
      <sz val="11"/>
      <color theme="2" tint="-0.89999084444715716"/>
      <name val="Calibri"/>
      <family val="2"/>
      <scheme val="minor"/>
    </font>
    <font>
      <b/>
      <sz val="22"/>
      <color rgb="FFFFFF00"/>
      <name val="Lucida Bright"/>
      <family val="1"/>
    </font>
    <font>
      <b/>
      <sz val="22"/>
      <color rgb="FFFF0000"/>
      <name val="Lucida Bright"/>
      <family val="1"/>
    </font>
    <font>
      <b/>
      <sz val="24"/>
      <color rgb="FFFFFF00"/>
      <name val="Calibri"/>
      <family val="2"/>
      <scheme val="minor"/>
    </font>
    <font>
      <b/>
      <sz val="20"/>
      <color rgb="FFFF0000"/>
      <name val="Lucida Bright"/>
      <family val="1"/>
    </font>
  </fonts>
  <fills count="20">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48118533890809E-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5"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1">
    <xf numFmtId="0" fontId="0" fillId="0" borderId="0"/>
  </cellStyleXfs>
  <cellXfs count="179">
    <xf numFmtId="0" fontId="0" fillId="0" borderId="0" xfId="0"/>
    <xf numFmtId="0" fontId="0" fillId="4"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0" fillId="5" borderId="0" xfId="0" applyFill="1"/>
    <xf numFmtId="0" fontId="7" fillId="4" borderId="0" xfId="0" applyFont="1" applyFill="1"/>
    <xf numFmtId="0" fontId="0" fillId="2" borderId="0" xfId="0" applyFill="1"/>
    <xf numFmtId="0" fontId="11" fillId="2" borderId="0" xfId="0" applyFont="1" applyFill="1"/>
    <xf numFmtId="2" fontId="6" fillId="10"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9" borderId="1" xfId="0"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4" fillId="2" borderId="0" xfId="0" applyFont="1" applyFill="1" applyAlignment="1">
      <alignment horizontal="center" vertical="top" wrapText="1"/>
    </xf>
    <xf numFmtId="0" fontId="6" fillId="2" borderId="1" xfId="0" applyFont="1" applyFill="1" applyBorder="1" applyAlignment="1">
      <alignment horizontal="center" vertical="center"/>
    </xf>
    <xf numFmtId="0" fontId="12" fillId="2" borderId="0" xfId="0" applyFont="1" applyFill="1" applyAlignment="1">
      <alignment vertical="center" wrapText="1"/>
    </xf>
    <xf numFmtId="0" fontId="12" fillId="2" borderId="0" xfId="0" applyFont="1" applyFill="1" applyAlignment="1">
      <alignment horizontal="center" vertical="center" wrapText="1"/>
    </xf>
    <xf numFmtId="0" fontId="3" fillId="2" borderId="0" xfId="0" applyFont="1" applyFill="1" applyAlignment="1">
      <alignment horizontal="center" vertical="top" wrapText="1"/>
    </xf>
    <xf numFmtId="0" fontId="3" fillId="2" borderId="0" xfId="0" applyFont="1" applyFill="1" applyAlignment="1">
      <alignment vertical="top" wrapText="1"/>
    </xf>
    <xf numFmtId="3" fontId="3" fillId="2" borderId="0" xfId="0" applyNumberFormat="1" applyFont="1" applyFill="1" applyAlignment="1">
      <alignment horizontal="center" vertical="top" wrapText="1"/>
    </xf>
    <xf numFmtId="0" fontId="1" fillId="2" borderId="0" xfId="0" applyFont="1" applyFill="1"/>
    <xf numFmtId="1" fontId="3" fillId="2" borderId="0" xfId="0" applyNumberFormat="1" applyFont="1" applyFill="1"/>
    <xf numFmtId="0" fontId="13" fillId="2" borderId="0" xfId="0" applyFont="1" applyFill="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0" fillId="14" borderId="0" xfId="0" applyFill="1"/>
    <xf numFmtId="0" fontId="6" fillId="2" borderId="0" xfId="0" applyFont="1" applyFill="1" applyAlignment="1">
      <alignment horizontal="right"/>
    </xf>
    <xf numFmtId="0" fontId="6" fillId="0" borderId="0" xfId="0" applyFont="1"/>
    <xf numFmtId="0" fontId="18" fillId="2" borderId="0" xfId="0" applyFont="1" applyFill="1"/>
    <xf numFmtId="0" fontId="6" fillId="2" borderId="0" xfId="0" applyFont="1" applyFill="1"/>
    <xf numFmtId="0" fontId="19" fillId="2" borderId="0" xfId="0" applyFont="1" applyFill="1"/>
    <xf numFmtId="0" fontId="20" fillId="0" borderId="0" xfId="0" applyFont="1"/>
    <xf numFmtId="0" fontId="3" fillId="2" borderId="0" xfId="0" applyFont="1" applyFill="1"/>
    <xf numFmtId="0" fontId="3" fillId="2" borderId="0" xfId="0" applyFont="1" applyFill="1" applyAlignment="1">
      <alignment horizontal="center" vertical="center"/>
    </xf>
    <xf numFmtId="0" fontId="21" fillId="2" borderId="0" xfId="0" applyFont="1" applyFill="1" applyAlignment="1">
      <alignment horizontal="center" vertical="center"/>
    </xf>
    <xf numFmtId="0" fontId="22" fillId="2" borderId="0" xfId="0" applyFont="1" applyFill="1" applyAlignment="1">
      <alignment horizontal="center"/>
    </xf>
    <xf numFmtId="0" fontId="4" fillId="14" borderId="0" xfId="0" applyFont="1" applyFill="1" applyAlignment="1">
      <alignment horizontal="center" vertical="top" wrapText="1"/>
    </xf>
    <xf numFmtId="0" fontId="0" fillId="0" borderId="0" xfId="0" applyProtection="1">
      <protection locked="0"/>
    </xf>
    <xf numFmtId="0" fontId="3" fillId="14" borderId="0" xfId="0" applyFont="1" applyFill="1" applyAlignment="1">
      <alignment horizontal="center" vertical="top" wrapText="1"/>
    </xf>
    <xf numFmtId="0" fontId="6" fillId="14" borderId="0" xfId="0" applyFont="1" applyFill="1"/>
    <xf numFmtId="0" fontId="3" fillId="2" borderId="0" xfId="0" applyFont="1" applyFill="1" applyAlignment="1">
      <alignment horizontal="center" vertical="center" wrapText="1"/>
    </xf>
    <xf numFmtId="6" fontId="3" fillId="2" borderId="0" xfId="0" applyNumberFormat="1" applyFont="1" applyFill="1" applyAlignment="1">
      <alignment horizontal="center" vertical="center" wrapText="1"/>
    </xf>
    <xf numFmtId="0" fontId="23" fillId="14" borderId="0" xfId="0" applyFont="1" applyFill="1" applyAlignment="1">
      <alignment horizontal="centerContinuous"/>
    </xf>
    <xf numFmtId="6" fontId="3" fillId="14" borderId="0" xfId="0" applyNumberFormat="1" applyFont="1" applyFill="1" applyAlignment="1">
      <alignment vertical="center" wrapText="1"/>
    </xf>
    <xf numFmtId="6" fontId="3" fillId="14" borderId="0" xfId="0" applyNumberFormat="1" applyFont="1" applyFill="1" applyAlignment="1">
      <alignment horizontal="center" vertical="center" wrapText="1"/>
    </xf>
    <xf numFmtId="8" fontId="3" fillId="2" borderId="0" xfId="0" applyNumberFormat="1" applyFont="1" applyFill="1" applyAlignment="1">
      <alignment horizontal="center" vertical="center"/>
    </xf>
    <xf numFmtId="0" fontId="23" fillId="2" borderId="0" xfId="0" applyFont="1" applyFill="1" applyAlignment="1">
      <alignment horizontal="center"/>
    </xf>
    <xf numFmtId="0" fontId="0" fillId="5" borderId="0" xfId="0" applyFill="1" applyAlignment="1">
      <alignment horizontal="left"/>
    </xf>
    <xf numFmtId="0" fontId="27" fillId="9" borderId="1" xfId="0" applyFont="1" applyFill="1" applyBorder="1" applyAlignment="1">
      <alignment horizontal="center" vertical="center"/>
    </xf>
    <xf numFmtId="0" fontId="30" fillId="6" borderId="1" xfId="0" applyFont="1" applyFill="1" applyBorder="1" applyAlignment="1" applyProtection="1">
      <alignment horizontal="center" vertical="center"/>
      <protection locked="0"/>
    </xf>
    <xf numFmtId="0" fontId="31" fillId="16" borderId="0" xfId="0" applyFont="1" applyFill="1" applyAlignment="1">
      <alignment horizontal="center" vertical="center"/>
    </xf>
    <xf numFmtId="166" fontId="32" fillId="7" borderId="1" xfId="0" applyNumberFormat="1" applyFont="1" applyFill="1" applyBorder="1" applyAlignment="1">
      <alignment horizontal="center"/>
    </xf>
    <xf numFmtId="0" fontId="33" fillId="5" borderId="0" xfId="0" applyFont="1" applyFill="1"/>
    <xf numFmtId="166" fontId="32" fillId="7" borderId="1" xfId="0" applyNumberFormat="1" applyFont="1" applyFill="1" applyBorder="1" applyAlignment="1">
      <alignment horizontal="center" vertical="center"/>
    </xf>
    <xf numFmtId="0" fontId="1" fillId="5" borderId="0" xfId="0" applyFont="1" applyFill="1"/>
    <xf numFmtId="0" fontId="27" fillId="7" borderId="1" xfId="0" applyFont="1" applyFill="1" applyBorder="1" applyAlignment="1">
      <alignment horizontal="center" vertical="center"/>
    </xf>
    <xf numFmtId="0" fontId="34" fillId="2" borderId="1" xfId="0" applyFont="1" applyFill="1" applyBorder="1"/>
    <xf numFmtId="166" fontId="27" fillId="9" borderId="1" xfId="0" applyNumberFormat="1" applyFont="1" applyFill="1" applyBorder="1" applyAlignment="1">
      <alignment horizontal="center" vertical="center"/>
    </xf>
    <xf numFmtId="0" fontId="27" fillId="5" borderId="0" xfId="0" applyFont="1" applyFill="1" applyAlignment="1">
      <alignment horizontal="right"/>
    </xf>
    <xf numFmtId="0" fontId="34" fillId="5" borderId="0" xfId="0" applyFont="1" applyFill="1"/>
    <xf numFmtId="166" fontId="0" fillId="5" borderId="12" xfId="0" applyNumberFormat="1" applyFill="1" applyBorder="1" applyAlignment="1">
      <alignment horizontal="center" vertical="center"/>
    </xf>
    <xf numFmtId="0" fontId="35" fillId="7" borderId="2" xfId="0" applyFont="1" applyFill="1" applyBorder="1" applyAlignment="1">
      <alignment horizontal="center" vertical="center"/>
    </xf>
    <xf numFmtId="0" fontId="35" fillId="7" borderId="1" xfId="0" applyFont="1" applyFill="1" applyBorder="1" applyAlignment="1">
      <alignment horizontal="center" vertical="center"/>
    </xf>
    <xf numFmtId="0" fontId="36" fillId="6" borderId="1" xfId="0" applyFont="1" applyFill="1" applyBorder="1" applyAlignment="1" applyProtection="1">
      <alignment horizontal="center" vertical="center"/>
      <protection locked="0"/>
    </xf>
    <xf numFmtId="0" fontId="37" fillId="5" borderId="0" xfId="0" applyFont="1" applyFill="1"/>
    <xf numFmtId="0" fontId="38" fillId="16" borderId="0" xfId="0" applyFont="1" applyFill="1" applyAlignment="1">
      <alignment horizontal="center" vertical="center"/>
    </xf>
    <xf numFmtId="0" fontId="0" fillId="5" borderId="1" xfId="0" applyFill="1" applyBorder="1"/>
    <xf numFmtId="0" fontId="27" fillId="5" borderId="1" xfId="0" applyFont="1" applyFill="1" applyBorder="1"/>
    <xf numFmtId="1" fontId="27" fillId="17" borderId="0" xfId="0" applyNumberFormat="1" applyFont="1" applyFill="1" applyAlignment="1">
      <alignment horizontal="center" vertical="center"/>
    </xf>
    <xf numFmtId="0" fontId="39" fillId="7" borderId="1" xfId="0" applyFont="1" applyFill="1" applyBorder="1" applyAlignment="1">
      <alignment horizontal="center" vertical="center"/>
    </xf>
    <xf numFmtId="0" fontId="39" fillId="5" borderId="1" xfId="0" applyFont="1" applyFill="1" applyBorder="1" applyAlignment="1">
      <alignment horizontal="center" vertical="center"/>
    </xf>
    <xf numFmtId="0" fontId="36" fillId="18" borderId="0" xfId="0" applyFont="1" applyFill="1"/>
    <xf numFmtId="0" fontId="36" fillId="19" borderId="0" xfId="0" applyFont="1" applyFill="1"/>
    <xf numFmtId="2" fontId="39" fillId="5" borderId="1" xfId="0" applyNumberFormat="1" applyFont="1" applyFill="1" applyBorder="1" applyAlignment="1">
      <alignment horizontal="center" vertical="center"/>
    </xf>
    <xf numFmtId="0" fontId="41" fillId="5" borderId="1" xfId="0" applyFont="1" applyFill="1" applyBorder="1"/>
    <xf numFmtId="1" fontId="27" fillId="6" borderId="0" xfId="0" applyNumberFormat="1" applyFont="1" applyFill="1" applyAlignment="1">
      <alignment horizontal="center" vertical="center"/>
    </xf>
    <xf numFmtId="2" fontId="36" fillId="18" borderId="1" xfId="0" applyNumberFormat="1" applyFont="1" applyFill="1" applyBorder="1" applyAlignment="1">
      <alignment horizontal="center" vertical="center"/>
    </xf>
    <xf numFmtId="0" fontId="36" fillId="18" borderId="1" xfId="0" applyFont="1" applyFill="1" applyBorder="1"/>
    <xf numFmtId="0" fontId="42" fillId="16" borderId="0" xfId="0" applyFont="1" applyFill="1" applyAlignment="1">
      <alignment horizontal="center" vertical="center"/>
    </xf>
    <xf numFmtId="166" fontId="27" fillId="3" borderId="0" xfId="0" applyNumberFormat="1" applyFont="1" applyFill="1" applyAlignment="1">
      <alignment horizontal="center" vertical="center"/>
    </xf>
    <xf numFmtId="0" fontId="0" fillId="5" borderId="0" xfId="0" applyFill="1" applyAlignment="1">
      <alignment horizontal="center" vertical="center"/>
    </xf>
    <xf numFmtId="0" fontId="32" fillId="5" borderId="0" xfId="0" applyFont="1" applyFill="1" applyAlignment="1">
      <alignment horizontal="center"/>
    </xf>
    <xf numFmtId="166" fontId="41" fillId="5" borderId="1" xfId="0" applyNumberFormat="1" applyFont="1" applyFill="1" applyBorder="1"/>
    <xf numFmtId="0" fontId="43" fillId="7" borderId="1" xfId="0" applyFont="1" applyFill="1" applyBorder="1" applyAlignment="1">
      <alignment horizontal="center" vertical="center"/>
    </xf>
    <xf numFmtId="166" fontId="43" fillId="6" borderId="1" xfId="0" applyNumberFormat="1" applyFont="1" applyFill="1" applyBorder="1" applyAlignment="1" applyProtection="1">
      <alignment horizontal="center" vertical="center"/>
      <protection locked="0"/>
    </xf>
    <xf numFmtId="0" fontId="32" fillId="5" borderId="0" xfId="0" applyFont="1" applyFill="1" applyAlignment="1">
      <alignment horizontal="center" vertical="center"/>
    </xf>
    <xf numFmtId="0" fontId="43" fillId="5" borderId="0" xfId="0" applyFont="1" applyFill="1" applyAlignment="1">
      <alignment horizontal="right"/>
    </xf>
    <xf numFmtId="0" fontId="43" fillId="5" borderId="0" xfId="0" applyFont="1" applyFill="1" applyAlignment="1">
      <alignment horizontal="left"/>
    </xf>
    <xf numFmtId="166" fontId="43" fillId="5" borderId="12" xfId="0" applyNumberFormat="1" applyFont="1" applyFill="1" applyBorder="1" applyAlignment="1">
      <alignment horizontal="center" vertical="center"/>
    </xf>
    <xf numFmtId="166" fontId="43" fillId="9" borderId="1" xfId="0" applyNumberFormat="1" applyFont="1" applyFill="1" applyBorder="1" applyAlignment="1">
      <alignment horizontal="center"/>
    </xf>
    <xf numFmtId="166" fontId="43" fillId="5" borderId="12" xfId="0" applyNumberFormat="1" applyFont="1" applyFill="1" applyBorder="1" applyAlignment="1">
      <alignment horizontal="center"/>
    </xf>
    <xf numFmtId="0" fontId="39" fillId="5" borderId="1" xfId="0" applyFont="1" applyFill="1" applyBorder="1" applyAlignment="1">
      <alignment horizontal="right" vertical="center"/>
    </xf>
    <xf numFmtId="166" fontId="27" fillId="9" borderId="1" xfId="0" applyNumberFormat="1" applyFont="1" applyFill="1" applyBorder="1" applyAlignment="1">
      <alignment horizontal="center"/>
    </xf>
    <xf numFmtId="0" fontId="44" fillId="5" borderId="0" xfId="0" applyFont="1" applyFill="1"/>
    <xf numFmtId="1" fontId="38" fillId="6" borderId="1" xfId="0" applyNumberFormat="1" applyFont="1" applyFill="1" applyBorder="1" applyAlignment="1" applyProtection="1">
      <alignment horizontal="center"/>
      <protection locked="0"/>
    </xf>
    <xf numFmtId="0" fontId="20" fillId="2" borderId="0" xfId="0" applyFont="1" applyFill="1"/>
    <xf numFmtId="0" fontId="46" fillId="2" borderId="0" xfId="0" applyFont="1" applyFill="1" applyAlignment="1">
      <alignment horizontal="center" vertical="top" wrapText="1"/>
    </xf>
    <xf numFmtId="0" fontId="0" fillId="2" borderId="0" xfId="0" applyFill="1" applyAlignment="1">
      <alignment horizontal="center" vertical="center"/>
    </xf>
    <xf numFmtId="0" fontId="18" fillId="2" borderId="0" xfId="0" applyFont="1" applyFill="1" applyAlignment="1">
      <alignment horizontal="center" vertical="center"/>
    </xf>
    <xf numFmtId="0" fontId="47" fillId="2" borderId="0" xfId="0" applyFont="1" applyFill="1"/>
    <xf numFmtId="0" fontId="6" fillId="0" borderId="0" xfId="0" applyFont="1" applyAlignment="1">
      <alignment horizontal="right"/>
    </xf>
    <xf numFmtId="164" fontId="16" fillId="0" borderId="0" xfId="0" applyNumberFormat="1" applyFont="1" applyAlignment="1">
      <alignment horizontal="center" vertical="center"/>
    </xf>
    <xf numFmtId="0" fontId="19" fillId="0" borderId="0" xfId="0" applyFont="1"/>
    <xf numFmtId="2" fontId="48" fillId="7" borderId="1" xfId="0" applyNumberFormat="1" applyFont="1" applyFill="1" applyBorder="1" applyAlignment="1">
      <alignment horizontal="center" vertical="center"/>
    </xf>
    <xf numFmtId="166" fontId="48" fillId="7" borderId="0" xfId="0" applyNumberFormat="1" applyFont="1" applyFill="1" applyAlignment="1">
      <alignment horizontal="center" vertical="center"/>
    </xf>
    <xf numFmtId="2" fontId="36" fillId="5" borderId="0" xfId="0" applyNumberFormat="1" applyFont="1" applyFill="1" applyAlignment="1">
      <alignment horizontal="center" vertical="center"/>
    </xf>
    <xf numFmtId="0" fontId="36" fillId="5" borderId="0" xfId="0" applyFont="1" applyFill="1"/>
    <xf numFmtId="166" fontId="30" fillId="6" borderId="1" xfId="0" applyNumberFormat="1" applyFont="1" applyFill="1" applyBorder="1" applyAlignment="1" applyProtection="1">
      <alignment horizontal="center" vertical="center"/>
      <protection locked="0"/>
    </xf>
    <xf numFmtId="1" fontId="36" fillId="6" borderId="0" xfId="0" applyNumberFormat="1" applyFont="1" applyFill="1" applyAlignment="1">
      <alignment horizontal="center" vertical="center"/>
    </xf>
    <xf numFmtId="0" fontId="50" fillId="3" borderId="1" xfId="0" applyFont="1" applyFill="1" applyBorder="1" applyAlignment="1">
      <alignment horizontal="center" vertical="center" wrapText="1"/>
    </xf>
    <xf numFmtId="2" fontId="27" fillId="18" borderId="1" xfId="0" applyNumberFormat="1" applyFont="1" applyFill="1" applyBorder="1" applyAlignment="1">
      <alignment horizontal="center" vertical="center"/>
    </xf>
    <xf numFmtId="0" fontId="51" fillId="4" borderId="0" xfId="0" applyFont="1" applyFill="1"/>
    <xf numFmtId="0" fontId="49" fillId="3" borderId="0" xfId="0" applyFont="1" applyFill="1" applyAlignment="1">
      <alignment horizontal="center" vertical="center"/>
    </xf>
    <xf numFmtId="0" fontId="53" fillId="7" borderId="0" xfId="0" applyFont="1" applyFill="1"/>
    <xf numFmtId="0" fontId="7" fillId="2" borderId="0" xfId="0" applyFont="1" applyFill="1"/>
    <xf numFmtId="0" fontId="0" fillId="5" borderId="0" xfId="0" applyFill="1" applyAlignment="1">
      <alignment horizontal="left"/>
    </xf>
    <xf numFmtId="166" fontId="27" fillId="3" borderId="1" xfId="0" applyNumberFormat="1" applyFont="1" applyFill="1" applyBorder="1" applyAlignment="1">
      <alignment horizontal="center" vertical="center"/>
    </xf>
    <xf numFmtId="166" fontId="36" fillId="6" borderId="0" xfId="0" applyNumberFormat="1" applyFont="1" applyFill="1" applyAlignment="1">
      <alignment horizontal="center" vertical="center"/>
    </xf>
    <xf numFmtId="0" fontId="36" fillId="6" borderId="1" xfId="0" applyFont="1" applyFill="1" applyBorder="1" applyAlignment="1">
      <alignment horizontal="right" vertical="center"/>
    </xf>
    <xf numFmtId="166" fontId="30" fillId="6" borderId="1" xfId="0" applyNumberFormat="1" applyFont="1" applyFill="1" applyBorder="1" applyAlignment="1">
      <alignment horizontal="center"/>
    </xf>
    <xf numFmtId="0" fontId="6" fillId="7" borderId="3"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3" fillId="11" borderId="3" xfId="0" applyFont="1" applyFill="1" applyBorder="1" applyAlignment="1">
      <alignment horizontal="center" vertical="center"/>
    </xf>
    <xf numFmtId="0" fontId="3" fillId="11" borderId="10" xfId="0" applyFont="1" applyFill="1" applyBorder="1" applyAlignment="1">
      <alignment horizontal="center" vertical="center"/>
    </xf>
    <xf numFmtId="2" fontId="12" fillId="7" borderId="3" xfId="0" applyNumberFormat="1" applyFont="1" applyFill="1" applyBorder="1" applyAlignment="1">
      <alignment horizontal="center" vertical="center"/>
    </xf>
    <xf numFmtId="2" fontId="12" fillId="7" borderId="10" xfId="0" applyNumberFormat="1" applyFont="1" applyFill="1" applyBorder="1" applyAlignment="1">
      <alignment horizontal="center" vertical="center"/>
    </xf>
    <xf numFmtId="0" fontId="15" fillId="7" borderId="3" xfId="0" applyFont="1" applyFill="1" applyBorder="1" applyAlignment="1">
      <alignment horizontal="center" vertical="center"/>
    </xf>
    <xf numFmtId="0" fontId="15" fillId="7" borderId="10" xfId="0" applyFont="1" applyFill="1" applyBorder="1" applyAlignment="1">
      <alignment horizontal="center" vertical="center"/>
    </xf>
    <xf numFmtId="0" fontId="0" fillId="2" borderId="0" xfId="0" applyFill="1" applyAlignment="1">
      <alignment horizontal="center"/>
    </xf>
    <xf numFmtId="0" fontId="3" fillId="7" borderId="3"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10" xfId="0" applyFont="1" applyFill="1" applyBorder="1" applyAlignment="1">
      <alignment horizontal="center" vertical="center" wrapText="1"/>
    </xf>
    <xf numFmtId="2" fontId="6" fillId="7" borderId="4" xfId="0" applyNumberFormat="1" applyFont="1" applyFill="1" applyBorder="1" applyAlignment="1">
      <alignment horizontal="center" vertical="center" wrapText="1"/>
    </xf>
    <xf numFmtId="2" fontId="6" fillId="7" borderId="6" xfId="0" applyNumberFormat="1" applyFont="1" applyFill="1" applyBorder="1" applyAlignment="1">
      <alignment horizontal="center" vertical="center" wrapText="1"/>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10" xfId="0" applyFont="1" applyFill="1" applyBorder="1" applyAlignment="1">
      <alignment horizontal="center" vertical="center"/>
    </xf>
    <xf numFmtId="0" fontId="6" fillId="12" borderId="3" xfId="0" applyFont="1" applyFill="1" applyBorder="1" applyAlignment="1">
      <alignment horizontal="center" vertical="center" wrapText="1"/>
    </xf>
    <xf numFmtId="0" fontId="6" fillId="12" borderId="10" xfId="0" applyFont="1" applyFill="1" applyBorder="1" applyAlignment="1">
      <alignment horizontal="center" vertical="center" wrapText="1"/>
    </xf>
    <xf numFmtId="0" fontId="52" fillId="4" borderId="0" xfId="0" applyFont="1" applyFill="1" applyAlignment="1">
      <alignment horizontal="center" vertical="center"/>
    </xf>
    <xf numFmtId="0" fontId="55" fillId="7" borderId="0" xfId="0" applyFont="1" applyFill="1" applyAlignment="1">
      <alignment horizontal="left" vertical="center"/>
    </xf>
    <xf numFmtId="0" fontId="8" fillId="8" borderId="0" xfId="0" applyFont="1" applyFill="1" applyAlignment="1">
      <alignment horizontal="right" vertical="center"/>
    </xf>
    <xf numFmtId="0" fontId="54" fillId="8" borderId="0" xfId="0" applyFont="1" applyFill="1" applyAlignment="1">
      <alignment horizontal="left" vertical="center"/>
    </xf>
    <xf numFmtId="166" fontId="56" fillId="8" borderId="0" xfId="0" applyNumberFormat="1" applyFont="1" applyFill="1" applyAlignment="1">
      <alignment horizontal="center" vertical="center"/>
    </xf>
    <xf numFmtId="0" fontId="10" fillId="6" borderId="0" xfId="0" applyFont="1" applyFill="1" applyAlignment="1" applyProtection="1">
      <alignment horizontal="center" vertical="center"/>
      <protection locked="0"/>
    </xf>
    <xf numFmtId="165" fontId="10" fillId="6" borderId="0" xfId="0" applyNumberFormat="1" applyFont="1" applyFill="1" applyAlignment="1" applyProtection="1">
      <alignment horizontal="center" vertical="center"/>
      <protection locked="0"/>
    </xf>
    <xf numFmtId="0" fontId="17" fillId="8" borderId="0" xfId="0" applyFont="1" applyFill="1" applyAlignment="1" applyProtection="1">
      <alignment horizontal="center" vertical="center"/>
      <protection locked="0"/>
    </xf>
    <xf numFmtId="0" fontId="5" fillId="14" borderId="0" xfId="0" applyFont="1" applyFill="1" applyAlignment="1">
      <alignment horizontal="center" vertical="center"/>
    </xf>
    <xf numFmtId="6" fontId="3" fillId="2" borderId="0" xfId="0" applyNumberFormat="1" applyFont="1" applyFill="1" applyAlignment="1">
      <alignment horizontal="center" vertical="center" wrapText="1"/>
    </xf>
    <xf numFmtId="164" fontId="9" fillId="6" borderId="0" xfId="0" applyNumberFormat="1" applyFont="1" applyFill="1" applyAlignment="1">
      <alignment horizontal="center" vertical="center"/>
    </xf>
    <xf numFmtId="4" fontId="9" fillId="6" borderId="0" xfId="0" applyNumberFormat="1" applyFont="1" applyFill="1" applyAlignment="1">
      <alignment horizontal="center" vertical="center"/>
    </xf>
    <xf numFmtId="0" fontId="24" fillId="15" borderId="0" xfId="0" applyFont="1" applyFill="1" applyAlignment="1">
      <alignment horizontal="center" vertical="center"/>
    </xf>
    <xf numFmtId="0" fontId="38" fillId="16" borderId="0" xfId="0" applyFont="1" applyFill="1" applyAlignment="1">
      <alignment horizontal="center"/>
    </xf>
    <xf numFmtId="0" fontId="43" fillId="2" borderId="1" xfId="0" applyFont="1" applyFill="1" applyBorder="1" applyAlignment="1">
      <alignment horizontal="left"/>
    </xf>
    <xf numFmtId="0" fontId="0" fillId="5" borderId="8" xfId="0" applyFill="1" applyBorder="1" applyAlignment="1">
      <alignment horizontal="left"/>
    </xf>
    <xf numFmtId="0" fontId="0" fillId="5" borderId="0" xfId="0" applyFill="1" applyAlignment="1">
      <alignment horizontal="left"/>
    </xf>
    <xf numFmtId="0" fontId="25" fillId="16" borderId="0" xfId="0" applyFont="1" applyFill="1" applyAlignment="1">
      <alignment horizontal="center" vertical="center"/>
    </xf>
    <xf numFmtId="0" fontId="0" fillId="5" borderId="0" xfId="0" applyFill="1" applyAlignment="1">
      <alignment horizontal="center"/>
    </xf>
    <xf numFmtId="0" fontId="26" fillId="13" borderId="0" xfId="0" applyFont="1" applyFill="1" applyAlignment="1">
      <alignment horizontal="center" vertical="center"/>
    </xf>
    <xf numFmtId="0" fontId="26" fillId="13" borderId="9" xfId="0" applyFont="1" applyFill="1" applyBorder="1" applyAlignment="1">
      <alignment horizontal="center" vertical="center"/>
    </xf>
    <xf numFmtId="0" fontId="57" fillId="3" borderId="4" xfId="0" applyFont="1" applyFill="1" applyBorder="1" applyAlignment="1">
      <alignment horizontal="center" vertical="center"/>
    </xf>
    <xf numFmtId="0" fontId="57" fillId="3" borderId="5" xfId="0" applyFont="1" applyFill="1" applyBorder="1" applyAlignment="1">
      <alignment horizontal="center" vertical="center"/>
    </xf>
    <xf numFmtId="0" fontId="57" fillId="3" borderId="6" xfId="0" applyFont="1" applyFill="1" applyBorder="1" applyAlignment="1">
      <alignment horizontal="center" vertical="center"/>
    </xf>
    <xf numFmtId="0" fontId="57" fillId="3" borderId="7" xfId="0" applyFont="1" applyFill="1" applyBorder="1" applyAlignment="1">
      <alignment horizontal="center" vertical="center"/>
    </xf>
    <xf numFmtId="164" fontId="57" fillId="3" borderId="4" xfId="0" applyNumberFormat="1" applyFont="1" applyFill="1" applyBorder="1" applyAlignment="1">
      <alignment horizontal="center" vertical="center"/>
    </xf>
    <xf numFmtId="164" fontId="57" fillId="3" borderId="5" xfId="0" applyNumberFormat="1" applyFont="1" applyFill="1" applyBorder="1" applyAlignment="1">
      <alignment horizontal="center" vertical="center"/>
    </xf>
    <xf numFmtId="164" fontId="57" fillId="3" borderId="6" xfId="0" applyNumberFormat="1" applyFont="1" applyFill="1" applyBorder="1" applyAlignment="1">
      <alignment horizontal="center" vertical="center"/>
    </xf>
    <xf numFmtId="164" fontId="57" fillId="3" borderId="7" xfId="0" applyNumberFormat="1" applyFont="1" applyFill="1" applyBorder="1" applyAlignment="1">
      <alignment horizontal="center" vertical="center"/>
    </xf>
    <xf numFmtId="164" fontId="8" fillId="8" borderId="4" xfId="0" applyNumberFormat="1" applyFont="1" applyFill="1" applyBorder="1" applyAlignment="1">
      <alignment horizontal="center" vertical="center"/>
    </xf>
    <xf numFmtId="164" fontId="8" fillId="8" borderId="5" xfId="0" applyNumberFormat="1" applyFont="1" applyFill="1" applyBorder="1" applyAlignment="1">
      <alignment horizontal="center" vertical="center"/>
    </xf>
    <xf numFmtId="164" fontId="8" fillId="8" borderId="6" xfId="0" applyNumberFormat="1" applyFont="1" applyFill="1" applyBorder="1" applyAlignment="1">
      <alignment horizontal="center" vertical="center"/>
    </xf>
    <xf numFmtId="164" fontId="8" fillId="8" borderId="7"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hyperlink" Target="#'SP2'!A1"/></Relationships>
</file>

<file path=xl/drawings/_rels/drawing10.xml.rels><?xml version="1.0" encoding="UTF-8" standalone="yes"?>
<Relationships xmlns="http://schemas.openxmlformats.org/package/2006/relationships"><Relationship Id="rId1" Type="http://schemas.openxmlformats.org/officeDocument/2006/relationships/hyperlink" Target="#'WL4'!A1"/></Relationships>
</file>

<file path=xl/drawings/_rels/drawing11.xml.rels><?xml version="1.0" encoding="UTF-8" standalone="yes"?>
<Relationships xmlns="http://schemas.openxmlformats.org/package/2006/relationships"><Relationship Id="rId1" Type="http://schemas.openxmlformats.org/officeDocument/2006/relationships/hyperlink" Target="#'5 Utilization Rate'!A1"/></Relationships>
</file>

<file path=xl/drawings/_rels/drawing12.xml.rels><?xml version="1.0" encoding="UTF-8" standalone="yes"?>
<Relationships xmlns="http://schemas.openxmlformats.org/package/2006/relationships"><Relationship Id="rId2" Type="http://schemas.openxmlformats.org/officeDocument/2006/relationships/hyperlink" Target="#'Check5 Utilization Rate '!A1"/><Relationship Id="rId1" Type="http://schemas.openxmlformats.org/officeDocument/2006/relationships/hyperlink" Target="#'WLContent '!A1"/></Relationships>
</file>

<file path=xl/drawings/_rels/drawing13.xml.rels><?xml version="1.0" encoding="UTF-8" standalone="yes"?>
<Relationships xmlns="http://schemas.openxmlformats.org/package/2006/relationships"><Relationship Id="rId2" Type="http://schemas.openxmlformats.org/officeDocument/2006/relationships/hyperlink" Target="#'CWL4'!A1"/><Relationship Id="rId1" Type="http://schemas.openxmlformats.org/officeDocument/2006/relationships/hyperlink" Target="#'WLContent '!A1"/></Relationships>
</file>

<file path=xl/drawings/_rels/drawing14.xml.rels><?xml version="1.0" encoding="UTF-8" standalone="yes"?>
<Relationships xmlns="http://schemas.openxmlformats.org/package/2006/relationships"><Relationship Id="rId2" Type="http://schemas.openxmlformats.org/officeDocument/2006/relationships/hyperlink" Target="#'CWL3'!A1"/><Relationship Id="rId1" Type="http://schemas.openxmlformats.org/officeDocument/2006/relationships/hyperlink" Target="#'WLContent '!A1"/></Relationships>
</file>

<file path=xl/drawings/_rels/drawing15.xml.rels><?xml version="1.0" encoding="UTF-8" standalone="yes"?>
<Relationships xmlns="http://schemas.openxmlformats.org/package/2006/relationships"><Relationship Id="rId2" Type="http://schemas.openxmlformats.org/officeDocument/2006/relationships/hyperlink" Target="#'CWL1'!A1"/><Relationship Id="rId1" Type="http://schemas.openxmlformats.org/officeDocument/2006/relationships/hyperlink" Target="#'WLContent '!A1"/></Relationships>
</file>

<file path=xl/drawings/_rels/drawing16.xml.rels><?xml version="1.0" encoding="UTF-8" standalone="yes"?>
<Relationships xmlns="http://schemas.openxmlformats.org/package/2006/relationships"><Relationship Id="rId3" Type="http://schemas.openxmlformats.org/officeDocument/2006/relationships/hyperlink" Target="#'SLC2'!A1"/><Relationship Id="rId2" Type="http://schemas.openxmlformats.org/officeDocument/2006/relationships/hyperlink" Target="#'CWL2 '!A1"/><Relationship Id="rId1" Type="http://schemas.openxmlformats.org/officeDocument/2006/relationships/hyperlink" Target="#'WLContent '!A1"/><Relationship Id="rId4" Type="http://schemas.openxmlformats.org/officeDocument/2006/relationships/hyperlink" Target="#'TCC2'!A1"/></Relationships>
</file>

<file path=xl/drawings/_rels/drawing17.xml.rels><?xml version="1.0" encoding="UTF-8" standalone="yes"?>
<Relationships xmlns="http://schemas.openxmlformats.org/package/2006/relationships"><Relationship Id="rId1" Type="http://schemas.openxmlformats.org/officeDocument/2006/relationships/hyperlink" Target="#'F4'!A1"/></Relationships>
</file>

<file path=xl/drawings/_rels/drawing18.xml.rels><?xml version="1.0" encoding="UTF-8" standalone="yes"?>
<Relationships xmlns="http://schemas.openxmlformats.org/package/2006/relationships"><Relationship Id="rId2" Type="http://schemas.openxmlformats.org/officeDocument/2006/relationships/hyperlink" Target="#'CF4 '!A1"/><Relationship Id="rId1" Type="http://schemas.openxmlformats.org/officeDocument/2006/relationships/hyperlink" Target="#FContent!A1"/></Relationships>
</file>

<file path=xl/drawings/_rels/drawing19.xml.rels><?xml version="1.0" encoding="UTF-8" standalone="yes"?>
<Relationships xmlns="http://schemas.openxmlformats.org/package/2006/relationships"><Relationship Id="rId1" Type="http://schemas.openxmlformats.org/officeDocument/2006/relationships/hyperlink" Target="#'F2'!A1"/></Relationships>
</file>

<file path=xl/drawings/_rels/drawing2.xml.rels><?xml version="1.0" encoding="UTF-8" standalone="yes"?>
<Relationships xmlns="http://schemas.openxmlformats.org/package/2006/relationships"><Relationship Id="rId3" Type="http://schemas.openxmlformats.org/officeDocument/2006/relationships/hyperlink" Target="#Content!A1"/><Relationship Id="rId2" Type="http://schemas.openxmlformats.org/officeDocument/2006/relationships/image" Target="../media/image1.png"/><Relationship Id="rId1" Type="http://schemas.openxmlformats.org/officeDocument/2006/relationships/hyperlink" Target="#'WLContent '!A1"/></Relationships>
</file>

<file path=xl/drawings/_rels/drawing20.xml.rels><?xml version="1.0" encoding="UTF-8" standalone="yes"?>
<Relationships xmlns="http://schemas.openxmlformats.org/package/2006/relationships"><Relationship Id="rId2" Type="http://schemas.openxmlformats.org/officeDocument/2006/relationships/hyperlink" Target="#'CF2 '!A1"/><Relationship Id="rId1" Type="http://schemas.openxmlformats.org/officeDocument/2006/relationships/hyperlink" Target="#FContent!A1"/></Relationships>
</file>

<file path=xl/drawings/_rels/drawing21.xml.rels><?xml version="1.0" encoding="UTF-8" standalone="yes"?>
<Relationships xmlns="http://schemas.openxmlformats.org/package/2006/relationships"><Relationship Id="rId3" Type="http://schemas.openxmlformats.org/officeDocument/2006/relationships/hyperlink" Target="#Check1!A1"/><Relationship Id="rId2" Type="http://schemas.openxmlformats.org/officeDocument/2006/relationships/hyperlink" Target="#'WLContent (2)'!A1"/><Relationship Id="rId1" Type="http://schemas.openxmlformats.org/officeDocument/2006/relationships/hyperlink" Target="#Content!A1"/></Relationships>
</file>

<file path=xl/drawings/_rels/drawing22.xml.rels><?xml version="1.0" encoding="UTF-8" standalone="yes"?>
<Relationships xmlns="http://schemas.openxmlformats.org/package/2006/relationships"><Relationship Id="rId2" Type="http://schemas.openxmlformats.org/officeDocument/2006/relationships/hyperlink" Target="#Check1!A1"/><Relationship Id="rId1" Type="http://schemas.openxmlformats.org/officeDocument/2006/relationships/hyperlink" Target="#Content!A1"/></Relationships>
</file>

<file path=xl/drawings/_rels/drawing23.xml.rels><?xml version="1.0" encoding="UTF-8" standalone="yes"?>
<Relationships xmlns="http://schemas.openxmlformats.org/package/2006/relationships"><Relationship Id="rId3" Type="http://schemas.openxmlformats.org/officeDocument/2006/relationships/hyperlink" Target="#'TCC1'!A1"/><Relationship Id="rId2" Type="http://schemas.openxmlformats.org/officeDocument/2006/relationships/hyperlink" Target="#'SLC1'!A1"/><Relationship Id="rId1" Type="http://schemas.openxmlformats.org/officeDocument/2006/relationships/hyperlink" Target="#'WLContent '!A1"/></Relationships>
</file>

<file path=xl/drawings/_rels/drawing24.xml.rels><?xml version="1.0" encoding="UTF-8" standalone="yes"?>
<Relationships xmlns="http://schemas.openxmlformats.org/package/2006/relationships"><Relationship Id="rId2" Type="http://schemas.openxmlformats.org/officeDocument/2006/relationships/hyperlink" Target="#Table!A1"/><Relationship Id="rId1" Type="http://schemas.openxmlformats.org/officeDocument/2006/relationships/hyperlink" Target="#'WL1'!A1"/></Relationships>
</file>

<file path=xl/drawings/_rels/drawing25.xml.rels><?xml version="1.0" encoding="UTF-8" standalone="yes"?>
<Relationships xmlns="http://schemas.openxmlformats.org/package/2006/relationships"><Relationship Id="rId2" Type="http://schemas.openxmlformats.org/officeDocument/2006/relationships/hyperlink" Target="#Table!A1"/><Relationship Id="rId1" Type="http://schemas.openxmlformats.org/officeDocument/2006/relationships/hyperlink" Target="#'WL1'!A1"/></Relationships>
</file>

<file path=xl/drawings/_rels/drawing26.xml.rels><?xml version="1.0" encoding="UTF-8" standalone="yes"?>
<Relationships xmlns="http://schemas.openxmlformats.org/package/2006/relationships"><Relationship Id="rId2" Type="http://schemas.openxmlformats.org/officeDocument/2006/relationships/hyperlink" Target="#Table!A1"/><Relationship Id="rId1" Type="http://schemas.openxmlformats.org/officeDocument/2006/relationships/hyperlink" Target="#'6. TCostC'!A1"/></Relationships>
</file>

<file path=xl/drawings/_rels/drawing27.xml.rels><?xml version="1.0" encoding="UTF-8" standalone="yes"?>
<Relationships xmlns="http://schemas.openxmlformats.org/package/2006/relationships"><Relationship Id="rId2" Type="http://schemas.openxmlformats.org/officeDocument/2006/relationships/hyperlink" Target="#Table!A1"/><Relationship Id="rId1" Type="http://schemas.openxmlformats.org/officeDocument/2006/relationships/hyperlink" Target="#'WL2'!A1"/></Relationships>
</file>

<file path=xl/drawings/_rels/drawing28.xml.rels><?xml version="1.0" encoding="UTF-8" standalone="yes"?>
<Relationships xmlns="http://schemas.openxmlformats.org/package/2006/relationships"><Relationship Id="rId1" Type="http://schemas.openxmlformats.org/officeDocument/2006/relationships/hyperlink" Target="#'WL2'!A1"/></Relationships>
</file>

<file path=xl/drawings/_rels/drawing29.xml.rels><?xml version="1.0" encoding="UTF-8" standalone="yes"?>
<Relationships xmlns="http://schemas.openxmlformats.org/package/2006/relationships"><Relationship Id="rId1" Type="http://schemas.openxmlformats.org/officeDocument/2006/relationships/hyperlink" Target="#'CWL1'!A1"/></Relationships>
</file>

<file path=xl/drawings/_rels/drawing3.xml.rels><?xml version="1.0" encoding="UTF-8" standalone="yes"?>
<Relationships xmlns="http://schemas.openxmlformats.org/package/2006/relationships"><Relationship Id="rId1" Type="http://schemas.openxmlformats.org/officeDocument/2006/relationships/hyperlink" Target="#'WL2'!A1"/></Relationships>
</file>

<file path=xl/drawings/_rels/drawing30.xml.rels><?xml version="1.0" encoding="UTF-8" standalone="yes"?>
<Relationships xmlns="http://schemas.openxmlformats.org/package/2006/relationships"><Relationship Id="rId1" Type="http://schemas.openxmlformats.org/officeDocument/2006/relationships/hyperlink" Target="#'CWL1'!A1"/></Relationships>
</file>

<file path=xl/drawings/_rels/drawing4.xml.rels><?xml version="1.0" encoding="UTF-8" standalone="yes"?>
<Relationships xmlns="http://schemas.openxmlformats.org/package/2006/relationships"><Relationship Id="rId8" Type="http://schemas.openxmlformats.org/officeDocument/2006/relationships/hyperlink" Target="#'6Total Cost'!A1"/><Relationship Id="rId3" Type="http://schemas.openxmlformats.org/officeDocument/2006/relationships/hyperlink" Target="#'CWL1'!A1"/><Relationship Id="rId7" Type="http://schemas.openxmlformats.org/officeDocument/2006/relationships/hyperlink" Target="#'WL4'!A1"/><Relationship Id="rId2" Type="http://schemas.openxmlformats.org/officeDocument/2006/relationships/hyperlink" Target="#'9'!A1"/><Relationship Id="rId1" Type="http://schemas.openxmlformats.org/officeDocument/2006/relationships/hyperlink" Target="#FirstPage!A1"/><Relationship Id="rId6" Type="http://schemas.openxmlformats.org/officeDocument/2006/relationships/hyperlink" Target="#'5 Utilization Rate'!A1"/><Relationship Id="rId5" Type="http://schemas.openxmlformats.org/officeDocument/2006/relationships/hyperlink" Target="#'WL3'!A1"/><Relationship Id="rId4" Type="http://schemas.openxmlformats.org/officeDocument/2006/relationships/hyperlink" Target="#'WL2'!A1"/><Relationship Id="rId9" Type="http://schemas.openxmlformats.org/officeDocument/2006/relationships/hyperlink" Target="#'7Littles Law'!A1"/></Relationships>
</file>

<file path=xl/drawings/_rels/drawing5.xml.rels><?xml version="1.0" encoding="UTF-8" standalone="yes"?>
<Relationships xmlns="http://schemas.openxmlformats.org/package/2006/relationships"><Relationship Id="rId1" Type="http://schemas.openxmlformats.org/officeDocument/2006/relationships/hyperlink" Target="#'6Total Cost'!A1"/></Relationships>
</file>

<file path=xl/drawings/_rels/drawing6.xml.rels><?xml version="1.0" encoding="UTF-8" standalone="yes"?>
<Relationships xmlns="http://schemas.openxmlformats.org/package/2006/relationships"><Relationship Id="rId2" Type="http://schemas.openxmlformats.org/officeDocument/2006/relationships/hyperlink" Target="#'C7Littles Law '!A1"/><Relationship Id="rId1" Type="http://schemas.openxmlformats.org/officeDocument/2006/relationships/hyperlink" Target="#'WLContent '!A1"/></Relationships>
</file>

<file path=xl/drawings/_rels/drawing7.xml.rels><?xml version="1.0" encoding="UTF-8" standalone="yes"?>
<Relationships xmlns="http://schemas.openxmlformats.org/package/2006/relationships"><Relationship Id="rId1" Type="http://schemas.openxmlformats.org/officeDocument/2006/relationships/hyperlink" Target="#'7Littles Law'!A1"/></Relationships>
</file>

<file path=xl/drawings/_rels/drawing8.xml.rels><?xml version="1.0" encoding="UTF-8" standalone="yes"?>
<Relationships xmlns="http://schemas.openxmlformats.org/package/2006/relationships"><Relationship Id="rId2" Type="http://schemas.openxmlformats.org/officeDocument/2006/relationships/hyperlink" Target="#'Check 6. TCostC'!A1"/><Relationship Id="rId1" Type="http://schemas.openxmlformats.org/officeDocument/2006/relationships/hyperlink" Target="#'WLContent '!A1"/></Relationships>
</file>

<file path=xl/drawings/_rels/drawing9.xml.rels><?xml version="1.0" encoding="UTF-8" standalone="yes"?>
<Relationships xmlns="http://schemas.openxmlformats.org/package/2006/relationships"><Relationship Id="rId1" Type="http://schemas.openxmlformats.org/officeDocument/2006/relationships/hyperlink" Target="#'WL3'!A1"/></Relationships>
</file>

<file path=xl/drawings/drawing1.xml><?xml version="1.0" encoding="utf-8"?>
<xdr:wsDr xmlns:xdr="http://schemas.openxmlformats.org/drawingml/2006/spreadsheetDrawing" xmlns:a="http://schemas.openxmlformats.org/drawingml/2006/main">
  <xdr:twoCellAnchor>
    <xdr:from>
      <xdr:col>0</xdr:col>
      <xdr:colOff>1003300</xdr:colOff>
      <xdr:row>1</xdr:row>
      <xdr:rowOff>110490</xdr:rowOff>
    </xdr:from>
    <xdr:to>
      <xdr:col>2</xdr:col>
      <xdr:colOff>259080</xdr:colOff>
      <xdr:row>9</xdr:row>
      <xdr:rowOff>60960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003300" y="300990"/>
          <a:ext cx="1408430" cy="147447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latin typeface="Lucida Bright" panose="02040602050505020304" pitchFamily="18" charset="0"/>
            </a:rPr>
            <a:t>Back</a:t>
          </a:r>
        </a:p>
      </xdr:txBody>
    </xdr:sp>
    <xdr:clientData/>
  </xdr:twoCellAnchor>
  <xdr:twoCellAnchor>
    <xdr:from>
      <xdr:col>0</xdr:col>
      <xdr:colOff>1082039</xdr:colOff>
      <xdr:row>11</xdr:row>
      <xdr:rowOff>93616</xdr:rowOff>
    </xdr:from>
    <xdr:to>
      <xdr:col>8</xdr:col>
      <xdr:colOff>472440</xdr:colOff>
      <xdr:row>19</xdr:row>
      <xdr:rowOff>76199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082039" y="2189116"/>
          <a:ext cx="8115301" cy="2468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Red</a:t>
          </a:r>
          <a:r>
            <a:rPr lang="en-US" sz="800" baseline="0">
              <a:solidFill>
                <a:schemeClr val="bg1"/>
              </a:solidFill>
            </a:rPr>
            <a:t> Render 561</a:t>
          </a:r>
        </a:p>
        <a:p>
          <a:r>
            <a:rPr lang="en-US" sz="1800" baseline="0"/>
            <a:t>Higgins Plumbing and Heating maintains a stock of 30 gallon hot water heaters that it sells to home owners and installs for them. Owner Jerry Higgins likes the idea of having a large supply on hand to meet customer demand, but he also recognizes that it is expensive to do so. He examines hot water heater sales over the past 50 weeks and notes the following:</a:t>
          </a:r>
        </a:p>
        <a:p>
          <a:endParaRPr lang="en-US" sz="1800"/>
        </a:p>
      </xdr:txBody>
    </xdr:sp>
    <xdr:clientData/>
  </xdr:twoCellAnchor>
  <xdr:twoCellAnchor>
    <xdr:from>
      <xdr:col>10</xdr:col>
      <xdr:colOff>517073</xdr:colOff>
      <xdr:row>1</xdr:row>
      <xdr:rowOff>138791</xdr:rowOff>
    </xdr:from>
    <xdr:to>
      <xdr:col>10</xdr:col>
      <xdr:colOff>544287</xdr:colOff>
      <xdr:row>45</xdr:row>
      <xdr:rowOff>8163</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1051723" y="329291"/>
          <a:ext cx="27214" cy="126042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903513</xdr:colOff>
      <xdr:row>34</xdr:row>
      <xdr:rowOff>119741</xdr:rowOff>
    </xdr:from>
    <xdr:to>
      <xdr:col>10</xdr:col>
      <xdr:colOff>21771</xdr:colOff>
      <xdr:row>45</xdr:row>
      <xdr:rowOff>38100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03513" y="9797141"/>
          <a:ext cx="9652908" cy="31663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a)</a:t>
          </a:r>
          <a:r>
            <a:rPr lang="en-US" sz="2000" baseline="0"/>
            <a:t> If Higgins maintains a constant supply of 8 hot water heaters in any given week, how many times will he be out of stock during a 20-week simulation? Use the random numbers that are provided.</a:t>
          </a:r>
        </a:p>
        <a:p>
          <a:endParaRPr lang="en-US" sz="2000" baseline="0"/>
        </a:p>
        <a:p>
          <a:r>
            <a:rPr lang="en-US" sz="2000" baseline="0"/>
            <a:t>b) During which week(s) additional order(s) should be placed knowing that the order lead time is 4weeks?</a:t>
          </a:r>
        </a:p>
        <a:p>
          <a:endParaRPr lang="en-US" sz="2000" baseline="0"/>
        </a:p>
        <a:p>
          <a:r>
            <a:rPr lang="en-US" sz="2000" baseline="0"/>
            <a:t>c) How many additional units (above the  standard ordering quantities) will need to be ordered each time?</a:t>
          </a:r>
        </a:p>
      </xdr:txBody>
    </xdr:sp>
    <xdr:clientData/>
  </xdr:twoCellAnchor>
  <xdr:twoCellAnchor>
    <xdr:from>
      <xdr:col>10</xdr:col>
      <xdr:colOff>952499</xdr:colOff>
      <xdr:row>49</xdr:row>
      <xdr:rowOff>10886</xdr:rowOff>
    </xdr:from>
    <xdr:to>
      <xdr:col>18</xdr:col>
      <xdr:colOff>54428</xdr:colOff>
      <xdr:row>53</xdr:row>
      <xdr:rowOff>76201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487149" y="13803086"/>
          <a:ext cx="9227004" cy="8273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a) With a supply of 8 heaters, Higgins will be out of stock two times during the 20-week period  (in weeks  14 and  16)</a:t>
          </a:r>
        </a:p>
      </xdr:txBody>
    </xdr:sp>
    <xdr:clientData/>
  </xdr:twoCellAnchor>
  <xdr:twoCellAnchor>
    <xdr:from>
      <xdr:col>10</xdr:col>
      <xdr:colOff>982979</xdr:colOff>
      <xdr:row>55</xdr:row>
      <xdr:rowOff>10887</xdr:rowOff>
    </xdr:from>
    <xdr:to>
      <xdr:col>18</xdr:col>
      <xdr:colOff>84908</xdr:colOff>
      <xdr:row>58</xdr:row>
      <xdr:rowOff>15241</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1517629" y="14946087"/>
          <a:ext cx="9227004" cy="556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b ) Weeks: 10 and 12</a:t>
          </a:r>
        </a:p>
      </xdr:txBody>
    </xdr:sp>
    <xdr:clientData/>
  </xdr:twoCellAnchor>
  <xdr:twoCellAnchor>
    <xdr:from>
      <xdr:col>3</xdr:col>
      <xdr:colOff>339725</xdr:colOff>
      <xdr:row>2</xdr:row>
      <xdr:rowOff>120650</xdr:rowOff>
    </xdr:from>
    <xdr:to>
      <xdr:col>9</xdr:col>
      <xdr:colOff>530225</xdr:colOff>
      <xdr:row>8</xdr:row>
      <xdr:rowOff>135890</xdr:rowOff>
    </xdr:to>
    <xdr:sp macro="" textlink="">
      <xdr:nvSpPr>
        <xdr:cNvPr id="8" name="Rounded Rectangle 10">
          <a:extLst>
            <a:ext uri="{FF2B5EF4-FFF2-40B4-BE49-F238E27FC236}">
              <a16:creationId xmlns:a16="http://schemas.microsoft.com/office/drawing/2014/main" id="{00000000-0008-0000-0100-000008000000}"/>
            </a:ext>
          </a:extLst>
        </xdr:cNvPr>
        <xdr:cNvSpPr/>
      </xdr:nvSpPr>
      <xdr:spPr>
        <a:xfrm>
          <a:off x="3121025" y="501650"/>
          <a:ext cx="6953250" cy="11582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Simulation Problem </a:t>
          </a:r>
          <a:r>
            <a:rPr lang="en-US" sz="3200" b="1">
              <a:solidFill>
                <a:srgbClr val="FF0000"/>
              </a:solidFill>
              <a:latin typeface="Lucida Bright" panose="02040602050505020304" pitchFamily="18" charset="0"/>
            </a:rPr>
            <a:t>2</a:t>
          </a:r>
        </a:p>
      </xdr:txBody>
    </xdr:sp>
    <xdr:clientData/>
  </xdr:twoCellAnchor>
  <xdr:twoCellAnchor>
    <xdr:from>
      <xdr:col>10</xdr:col>
      <xdr:colOff>1043939</xdr:colOff>
      <xdr:row>59</xdr:row>
      <xdr:rowOff>56606</xdr:rowOff>
    </xdr:from>
    <xdr:to>
      <xdr:col>18</xdr:col>
      <xdr:colOff>145868</xdr:colOff>
      <xdr:row>63</xdr:row>
      <xdr:rowOff>60959</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1578589" y="15734756"/>
          <a:ext cx="9227004" cy="7473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c) 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394607</xdr:colOff>
      <xdr:row>11</xdr:row>
      <xdr:rowOff>176894</xdr:rowOff>
    </xdr:from>
    <xdr:to>
      <xdr:col>12</xdr:col>
      <xdr:colOff>381000</xdr:colOff>
      <xdr:row>20</xdr:row>
      <xdr:rowOff>176892</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394607" y="2272394"/>
          <a:ext cx="8150679"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176894</xdr:colOff>
      <xdr:row>3</xdr:row>
      <xdr:rowOff>68036</xdr:rowOff>
    </xdr:from>
    <xdr:to>
      <xdr:col>3</xdr:col>
      <xdr:colOff>244929</xdr:colOff>
      <xdr:row>8</xdr:row>
      <xdr:rowOff>136072</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789215" y="639536"/>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19052</xdr:colOff>
      <xdr:row>10</xdr:row>
      <xdr:rowOff>174172</xdr:rowOff>
    </xdr:from>
    <xdr:to>
      <xdr:col>13</xdr:col>
      <xdr:colOff>19052</xdr:colOff>
      <xdr:row>41</xdr:row>
      <xdr:rowOff>13607</xdr:rowOff>
    </xdr:to>
    <xdr:cxnSp macro="">
      <xdr:nvCxnSpPr>
        <xdr:cNvPr id="4" name="Straight Connector 3">
          <a:extLst>
            <a:ext uri="{FF2B5EF4-FFF2-40B4-BE49-F238E27FC236}">
              <a16:creationId xmlns:a16="http://schemas.microsoft.com/office/drawing/2014/main" id="{00000000-0008-0000-0B00-000004000000}"/>
            </a:ext>
          </a:extLst>
        </xdr:cNvPr>
        <xdr:cNvCxnSpPr/>
      </xdr:nvCxnSpPr>
      <xdr:spPr>
        <a:xfrm>
          <a:off x="8795659" y="2079172"/>
          <a:ext cx="0" cy="91739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190500</xdr:colOff>
      <xdr:row>3</xdr:row>
      <xdr:rowOff>176893</xdr:rowOff>
    </xdr:from>
    <xdr:to>
      <xdr:col>13</xdr:col>
      <xdr:colOff>462644</xdr:colOff>
      <xdr:row>8</xdr:row>
      <xdr:rowOff>27215</xdr:rowOff>
    </xdr:to>
    <xdr:sp macro="" textlink="">
      <xdr:nvSpPr>
        <xdr:cNvPr id="5" name="Rounded Rectangle 1">
          <a:extLst>
            <a:ext uri="{FF2B5EF4-FFF2-40B4-BE49-F238E27FC236}">
              <a16:creationId xmlns:a16="http://schemas.microsoft.com/office/drawing/2014/main" id="{00000000-0008-0000-0B00-000005000000}"/>
            </a:ext>
          </a:extLst>
        </xdr:cNvPr>
        <xdr:cNvSpPr/>
      </xdr:nvSpPr>
      <xdr:spPr>
        <a:xfrm>
          <a:off x="2639786" y="748393"/>
          <a:ext cx="6599465"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 </a:t>
          </a:r>
          <a:r>
            <a:rPr lang="en-US" sz="3200" b="0">
              <a:solidFill>
                <a:schemeClr val="tx1"/>
              </a:solidFill>
              <a:latin typeface="Lucida Bright" panose="02040602050505020304" pitchFamily="18" charset="0"/>
            </a:rPr>
            <a:t>Waiting</a:t>
          </a:r>
          <a:r>
            <a:rPr lang="en-US" sz="3200" b="0">
              <a:solidFill>
                <a:schemeClr val="accent4">
                  <a:lumMod val="50000"/>
                </a:schemeClr>
              </a:solidFill>
              <a:latin typeface="Lucida Bright" panose="02040602050505020304" pitchFamily="18" charset="0"/>
            </a:rPr>
            <a:t>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27214</xdr:colOff>
      <xdr:row>3</xdr:row>
      <xdr:rowOff>163286</xdr:rowOff>
    </xdr:from>
    <xdr:to>
      <xdr:col>21</xdr:col>
      <xdr:colOff>530678</xdr:colOff>
      <xdr:row>8</xdr:row>
      <xdr:rowOff>125186</xdr:rowOff>
    </xdr:to>
    <xdr:sp macro="" textlink="">
      <xdr:nvSpPr>
        <xdr:cNvPr id="6" name="Rectangle: Rounded Corners 5">
          <a:extLst>
            <a:ext uri="{FF2B5EF4-FFF2-40B4-BE49-F238E27FC236}">
              <a16:creationId xmlns:a16="http://schemas.microsoft.com/office/drawing/2014/main" id="{00000000-0008-0000-0B00-000006000000}"/>
            </a:ext>
          </a:extLst>
        </xdr:cNvPr>
        <xdr:cNvSpPr/>
      </xdr:nvSpPr>
      <xdr:spPr>
        <a:xfrm>
          <a:off x="10654393" y="734786"/>
          <a:ext cx="3374571" cy="914400"/>
        </a:xfrm>
        <a:prstGeom prst="roundRect">
          <a:avLst/>
        </a:prstGeom>
        <a:solidFill>
          <a:srgbClr val="C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twoCellAnchor>
    <xdr:from>
      <xdr:col>0</xdr:col>
      <xdr:colOff>413657</xdr:colOff>
      <xdr:row>21</xdr:row>
      <xdr:rowOff>138796</xdr:rowOff>
    </xdr:from>
    <xdr:to>
      <xdr:col>12</xdr:col>
      <xdr:colOff>381000</xdr:colOff>
      <xdr:row>43</xdr:row>
      <xdr:rowOff>54429</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000" i="1" baseline="0">
                          <a:solidFill>
                            <a:schemeClr val="tx2">
                              <a:lumMod val="50000"/>
                            </a:schemeClr>
                          </a:solidFill>
                          <a:latin typeface="Cambria Math" panose="02040503050406030204" pitchFamily="18" charset="0"/>
                          <a:ea typeface="+mn-ea"/>
                          <a:cs typeface="+mn-cs"/>
                        </a:rPr>
                      </m:ctrlPr>
                    </m:sSupPr>
                    <m:e>
                      <m:r>
                        <a:rPr lang="en-US" sz="2000" i="1" baseline="0">
                          <a:solidFill>
                            <a:schemeClr val="tx2">
                              <a:lumMod val="50000"/>
                            </a:schemeClr>
                          </a:solidFill>
                          <a:latin typeface="Cambria Math" panose="02040503050406030204" pitchFamily="18" charset="0"/>
                          <a:ea typeface="+mn-ea"/>
                          <a:cs typeface="+mn-cs"/>
                        </a:rPr>
                        <m:t>𝑒</m:t>
                      </m:r>
                    </m:e>
                    <m:sup>
                      <m:r>
                        <a:rPr lang="en-US" sz="2000" i="1" baseline="0">
                          <a:solidFill>
                            <a:schemeClr val="tx2">
                              <a:lumMod val="50000"/>
                            </a:schemeClr>
                          </a:solidFill>
                          <a:latin typeface="Cambria Math" panose="02040503050406030204" pitchFamily="18" charset="0"/>
                          <a:ea typeface="+mn-ea"/>
                          <a:cs typeface="+mn-cs"/>
                        </a:rPr>
                        <m:t>−</m:t>
                      </m:r>
                      <m:r>
                        <m:rPr>
                          <m:sty m:val="p"/>
                        </m:rPr>
                        <a:rPr lang="el-GR" sz="2000" i="1" baseline="0">
                          <a:solidFill>
                            <a:schemeClr val="tx2">
                              <a:lumMod val="50000"/>
                            </a:schemeClr>
                          </a:solidFill>
                          <a:latin typeface="Cambria Math" panose="02040503050406030204" pitchFamily="18" charset="0"/>
                          <a:ea typeface="+mn-ea"/>
                          <a:cs typeface="+mn-cs"/>
                        </a:rPr>
                        <m:t>μ</m:t>
                      </m:r>
                      <m:r>
                        <a:rPr lang="en-US" sz="2000" b="0" i="1" baseline="0">
                          <a:solidFill>
                            <a:schemeClr val="tx2">
                              <a:lumMod val="50000"/>
                            </a:schemeClr>
                          </a:solidFill>
                          <a:latin typeface="Cambria Math" panose="02040503050406030204" pitchFamily="18" charset="0"/>
                          <a:ea typeface="+mn-ea"/>
                          <a:cs typeface="+mn-cs"/>
                        </a:rPr>
                        <m:t>𝑇</m:t>
                      </m:r>
                    </m:sup>
                  </m:sSup>
                </m:oMath>
              </a14:m>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Choice>
      <mc:Fallback xmlns="">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000" i="0" baseline="0">
                  <a:solidFill>
                    <a:schemeClr val="tx2">
                      <a:lumMod val="50000"/>
                    </a:schemeClr>
                  </a:solidFill>
                  <a:latin typeface="Cambria Math" panose="02040503050406030204" pitchFamily="18" charset="0"/>
                  <a:ea typeface="+mn-ea"/>
                  <a:cs typeface="+mn-cs"/>
                </a:rPr>
                <a:t>𝑒^(−</a:t>
              </a:r>
              <a:r>
                <a:rPr lang="el-GR" sz="2000" i="0" baseline="0">
                  <a:solidFill>
                    <a:schemeClr val="tx2">
                      <a:lumMod val="50000"/>
                    </a:schemeClr>
                  </a:solidFill>
                  <a:latin typeface="Cambria Math" panose="02040503050406030204" pitchFamily="18" charset="0"/>
                  <a:ea typeface="+mn-ea"/>
                  <a:cs typeface="+mn-cs"/>
                </a:rPr>
                <a:t>μ</a:t>
              </a:r>
              <a:r>
                <a:rPr lang="en-US" sz="2000" b="0" i="0" baseline="0">
                  <a:solidFill>
                    <a:schemeClr val="tx2">
                      <a:lumMod val="50000"/>
                    </a:schemeClr>
                  </a:solidFill>
                  <a:latin typeface="Cambria Math" panose="02040503050406030204" pitchFamily="18" charset="0"/>
                  <a:ea typeface="+mn-ea"/>
                  <a:cs typeface="+mn-cs"/>
                </a:rPr>
                <a:t>𝑇)</a:t>
              </a:r>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Fallback>
    </mc:AlternateContent>
    <xdr:clientData/>
  </xdr:twoCellAnchor>
  <xdr:twoCellAnchor>
    <xdr:from>
      <xdr:col>13</xdr:col>
      <xdr:colOff>149680</xdr:colOff>
      <xdr:row>11</xdr:row>
      <xdr:rowOff>163287</xdr:rowOff>
    </xdr:from>
    <xdr:to>
      <xdr:col>25</xdr:col>
      <xdr:colOff>476250</xdr:colOff>
      <xdr:row>28</xdr:row>
      <xdr:rowOff>312966</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400" i="1" baseline="0">
                          <a:solidFill>
                            <a:schemeClr val="tx2">
                              <a:lumMod val="50000"/>
                            </a:schemeClr>
                          </a:solidFill>
                          <a:latin typeface="Cambria Math" panose="02040503050406030204" pitchFamily="18" charset="0"/>
                          <a:ea typeface="+mn-ea"/>
                          <a:cs typeface="+mn-cs"/>
                        </a:rPr>
                      </m:ctrlPr>
                    </m:sSupPr>
                    <m:e>
                      <m:r>
                        <a:rPr lang="en-US" sz="2400" i="1" baseline="0">
                          <a:solidFill>
                            <a:schemeClr val="tx2">
                              <a:lumMod val="50000"/>
                            </a:schemeClr>
                          </a:solidFill>
                          <a:latin typeface="Cambria Math" panose="02040503050406030204" pitchFamily="18" charset="0"/>
                          <a:ea typeface="+mn-ea"/>
                          <a:cs typeface="+mn-cs"/>
                        </a:rPr>
                        <m:t>𝑒</m:t>
                      </m:r>
                    </m:e>
                    <m:sup>
                      <m:r>
                        <a:rPr lang="en-US" sz="2400" i="1" baseline="0">
                          <a:solidFill>
                            <a:schemeClr val="tx2">
                              <a:lumMod val="50000"/>
                            </a:schemeClr>
                          </a:solidFill>
                          <a:latin typeface="Cambria Math" panose="02040503050406030204" pitchFamily="18" charset="0"/>
                          <a:ea typeface="+mn-ea"/>
                          <a:cs typeface="+mn-cs"/>
                        </a:rPr>
                        <m:t>−</m:t>
                      </m:r>
                      <m:r>
                        <m:rPr>
                          <m:sty m:val="p"/>
                        </m:rPr>
                        <a:rPr lang="el-GR" sz="2400" i="1" baseline="0">
                          <a:solidFill>
                            <a:schemeClr val="tx2">
                              <a:lumMod val="50000"/>
                            </a:schemeClr>
                          </a:solidFill>
                          <a:latin typeface="Cambria Math" panose="02040503050406030204" pitchFamily="18" charset="0"/>
                          <a:ea typeface="+mn-ea"/>
                          <a:cs typeface="+mn-cs"/>
                        </a:rPr>
                        <m:t>μ</m:t>
                      </m:r>
                      <m:r>
                        <a:rPr lang="en-US" sz="2400" b="0" i="1" baseline="0">
                          <a:solidFill>
                            <a:schemeClr val="tx2">
                              <a:lumMod val="50000"/>
                            </a:schemeClr>
                          </a:solidFill>
                          <a:latin typeface="Cambria Math" panose="02040503050406030204" pitchFamily="18" charset="0"/>
                          <a:ea typeface="+mn-ea"/>
                          <a:cs typeface="+mn-cs"/>
                        </a:rPr>
                        <m:t>𝑇</m:t>
                      </m:r>
                    </m:sup>
                  </m:sSup>
                </m:oMath>
              </a14:m>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 </m:t>
                      </m:r>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m:rPr>
                          <m:sty m:val="p"/>
                        </m:rPr>
                        <a:rPr lang="el-GR" sz="2400" i="1" baseline="0">
                          <a:solidFill>
                            <a:schemeClr val="dk1"/>
                          </a:solidFill>
                          <a:effectLst/>
                          <a:latin typeface="Cambria Math" panose="02040503050406030204" pitchFamily="18" charset="0"/>
                          <a:ea typeface="+mn-ea"/>
                          <a:cs typeface="+mn-cs"/>
                        </a:rPr>
                        <m:t>μ</m:t>
                      </m:r>
                      <m:r>
                        <a:rPr lang="en-US" sz="2400" b="0" i="1" baseline="0">
                          <a:solidFill>
                            <a:schemeClr val="dk1"/>
                          </a:solidFill>
                          <a:effectLst/>
                          <a:latin typeface="Cambria Math" panose="02040503050406030204" pitchFamily="18" charset="0"/>
                          <a:ea typeface="+mn-ea"/>
                          <a:cs typeface="+mn-cs"/>
                        </a:rPr>
                        <m:t>𝑇</m:t>
                      </m:r>
                    </m:sup>
                  </m:sSup>
                </m:oMath>
              </a14:m>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14:m>
                <m:oMath xmlns:m="http://schemas.openxmlformats.org/officeDocument/2006/math">
                  <m:sSup>
                    <m:sSupPr>
                      <m:ctrlPr>
                        <a:rPr lang="en-US" sz="1800" i="1" baseline="0">
                          <a:solidFill>
                            <a:schemeClr val="dk1"/>
                          </a:solidFill>
                          <a:effectLst/>
                          <a:latin typeface="Cambria Math" panose="02040503050406030204" pitchFamily="18" charset="0"/>
                          <a:ea typeface="+mn-ea"/>
                          <a:cs typeface="+mn-cs"/>
                        </a:rPr>
                      </m:ctrlPr>
                    </m:sSupPr>
                    <m:e>
                      <m:r>
                        <a:rPr lang="en-US" sz="1800" b="0" i="1" baseline="0">
                          <a:solidFill>
                            <a:schemeClr val="dk1"/>
                          </a:solidFill>
                          <a:effectLst/>
                          <a:latin typeface="Cambria Math" panose="02040503050406030204" pitchFamily="18" charset="0"/>
                          <a:ea typeface="+mn-ea"/>
                          <a:cs typeface="+mn-cs"/>
                        </a:rPr>
                        <m:t> </m:t>
                      </m:r>
                      <m:r>
                        <a:rPr lang="en-US" sz="1800" i="1" baseline="0">
                          <a:solidFill>
                            <a:schemeClr val="dk1"/>
                          </a:solidFill>
                          <a:effectLst/>
                          <a:latin typeface="Cambria Math" panose="02040503050406030204" pitchFamily="18" charset="0"/>
                          <a:ea typeface="+mn-ea"/>
                          <a:cs typeface="+mn-cs"/>
                        </a:rPr>
                        <m:t>𝑒</m:t>
                      </m:r>
                    </m:e>
                    <m:sup>
                      <m:r>
                        <a:rPr lang="en-US" sz="1800" i="1" baseline="0">
                          <a:solidFill>
                            <a:schemeClr val="dk1"/>
                          </a:solidFill>
                          <a:effectLst/>
                          <a:latin typeface="Cambria Math" panose="02040503050406030204" pitchFamily="18" charset="0"/>
                          <a:ea typeface="+mn-ea"/>
                          <a:cs typeface="+mn-cs"/>
                        </a:rPr>
                        <m:t>−</m:t>
                      </m:r>
                      <m:r>
                        <a:rPr lang="en-US" sz="1800" b="0" i="1" baseline="0">
                          <a:solidFill>
                            <a:schemeClr val="dk1"/>
                          </a:solidFill>
                          <a:effectLst/>
                          <a:latin typeface="Cambria Math" panose="02040503050406030204" pitchFamily="18" charset="0"/>
                          <a:ea typeface="+mn-ea"/>
                          <a:cs typeface="+mn-cs"/>
                        </a:rPr>
                        <m:t>3(0.167)</m:t>
                      </m:r>
                    </m:sup>
                  </m:sSup>
                  <m:r>
                    <a:rPr lang="en-US" sz="1800" b="0" i="0" baseline="0">
                      <a:solidFill>
                        <a:schemeClr val="dk1"/>
                      </a:solidFill>
                      <a:effectLst/>
                      <a:latin typeface="Cambria Math" panose="02040503050406030204" pitchFamily="18" charset="0"/>
                      <a:ea typeface="+mn-ea"/>
                      <a:cs typeface="+mn-cs"/>
                    </a:rPr>
                    <m:t>=1−0.61=</m:t>
                  </m:r>
                  <m:r>
                    <a:rPr lang="en-US" sz="1800" b="1" i="0" baseline="0">
                      <a:solidFill>
                        <a:srgbClr val="C00000"/>
                      </a:solidFill>
                      <a:effectLst/>
                      <a:latin typeface="Cambria Math" panose="02040503050406030204" pitchFamily="18" charset="0"/>
                      <a:ea typeface="+mn-ea"/>
                      <a:cs typeface="+mn-cs"/>
                    </a:rPr>
                    <m:t>𝟎</m:t>
                  </m:r>
                  <m:r>
                    <a:rPr lang="en-US" sz="1800" b="1" i="0" baseline="0">
                      <a:solidFill>
                        <a:srgbClr val="C00000"/>
                      </a:solidFill>
                      <a:effectLst/>
                      <a:latin typeface="Cambria Math" panose="02040503050406030204" pitchFamily="18" charset="0"/>
                      <a:ea typeface="+mn-ea"/>
                      <a:cs typeface="+mn-cs"/>
                    </a:rPr>
                    <m:t>.</m:t>
                  </m:r>
                  <m:r>
                    <a:rPr lang="en-US" sz="1800" b="1" i="0" baseline="0">
                      <a:solidFill>
                        <a:srgbClr val="C00000"/>
                      </a:solidFill>
                      <a:effectLst/>
                      <a:latin typeface="Cambria Math" panose="02040503050406030204" pitchFamily="18" charset="0"/>
                      <a:ea typeface="+mn-ea"/>
                      <a:cs typeface="+mn-cs"/>
                    </a:rPr>
                    <m:t>𝟑𝟗𝟒𝟏</m:t>
                  </m:r>
                </m:oMath>
              </a14:m>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Choice>
      <mc:Fallback xmlns="">
        <xdr:sp macro="" textlink="">
          <xdr:nvSpPr>
            <xdr:cNvPr id="8" name="TextBox 7">
              <a:extLst>
                <a:ext uri="{FF2B5EF4-FFF2-40B4-BE49-F238E27FC236}">
                  <a16:creationId xmlns:a16="http://schemas.microsoft.com/office/drawing/2014/main" xmlns:a14="http://schemas.microsoft.com/office/drawing/2010/main" xmlns="" id="{00000000-0008-0000-0B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400" i="0" baseline="0">
                  <a:solidFill>
                    <a:schemeClr val="tx2">
                      <a:lumMod val="50000"/>
                    </a:schemeClr>
                  </a:solidFill>
                  <a:latin typeface="Cambria Math" panose="02040503050406030204" pitchFamily="18" charset="0"/>
                  <a:ea typeface="+mn-ea"/>
                  <a:cs typeface="+mn-cs"/>
                </a:rPr>
                <a:t>𝑒</a:t>
              </a:r>
              <a:r>
                <a:rPr lang="en-US" sz="2400" i="0" baseline="0">
                  <a:solidFill>
                    <a:schemeClr val="tx2">
                      <a:lumMod val="50000"/>
                    </a:schemeClr>
                  </a:solidFill>
                  <a:latin typeface="Cambria Math"/>
                  <a:ea typeface="+mn-ea"/>
                  <a:cs typeface="+mn-cs"/>
                </a:rPr>
                <a:t>^(</a:t>
              </a:r>
              <a:r>
                <a:rPr lang="en-US" sz="2400" i="0" baseline="0">
                  <a:solidFill>
                    <a:schemeClr val="tx2">
                      <a:lumMod val="50000"/>
                    </a:schemeClr>
                  </a:solidFill>
                  <a:latin typeface="Cambria Math" panose="02040503050406030204" pitchFamily="18" charset="0"/>
                  <a:ea typeface="+mn-ea"/>
                  <a:cs typeface="+mn-cs"/>
                </a:rPr>
                <a:t>−</a:t>
              </a:r>
              <a:r>
                <a:rPr lang="el-GR" sz="2400" i="0" baseline="0">
                  <a:solidFill>
                    <a:schemeClr val="tx2">
                      <a:lumMod val="50000"/>
                    </a:schemeClr>
                  </a:solidFill>
                  <a:latin typeface="Cambria Math" panose="02040503050406030204" pitchFamily="18" charset="0"/>
                  <a:ea typeface="+mn-ea"/>
                  <a:cs typeface="+mn-cs"/>
                </a:rPr>
                <a:t>μ</a:t>
              </a:r>
              <a:r>
                <a:rPr lang="en-US" sz="2400" b="0" i="0" baseline="0">
                  <a:solidFill>
                    <a:schemeClr val="tx2">
                      <a:lumMod val="50000"/>
                    </a:schemeClr>
                  </a:solidFill>
                  <a:latin typeface="Cambria Math" panose="02040503050406030204" pitchFamily="18" charset="0"/>
                  <a:ea typeface="+mn-ea"/>
                  <a:cs typeface="+mn-cs"/>
                </a:rPr>
                <a:t>𝑇</a:t>
              </a:r>
              <a:r>
                <a:rPr lang="en-US" sz="2400" b="0" i="0" baseline="0">
                  <a:solidFill>
                    <a:schemeClr val="tx2">
                      <a:lumMod val="50000"/>
                    </a:schemeClr>
                  </a:solidFill>
                  <a:latin typeface="Cambria Math"/>
                  <a:ea typeface="+mn-ea"/>
                  <a:cs typeface="+mn-cs"/>
                </a:rPr>
                <a:t>)</a:t>
              </a:r>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panose="02040503050406030204" pitchFamily="18" charset="0"/>
                  <a:ea typeface="+mn-ea"/>
                  <a:cs typeface="+mn-cs"/>
                </a:rPr>
                <a:t> </a:t>
              </a:r>
              <a:r>
                <a:rPr lang="en-US" sz="2400" i="0" baseline="0">
                  <a:solidFill>
                    <a:schemeClr val="dk1"/>
                  </a:solidFill>
                  <a:effectLst/>
                  <a:latin typeface="Cambria Math" panose="02040503050406030204" pitchFamily="18" charset="0"/>
                  <a:ea typeface="+mn-ea"/>
                  <a:cs typeface="+mn-cs"/>
                </a:rPr>
                <a:t>𝑒</a:t>
              </a:r>
              <a:r>
                <a:rPr lang="en-US" sz="2400" i="0" baseline="0">
                  <a:solidFill>
                    <a:schemeClr val="dk1"/>
                  </a:solidFill>
                  <a:effectLst/>
                  <a:latin typeface="Cambria Math"/>
                  <a:ea typeface="+mn-ea"/>
                  <a:cs typeface="+mn-cs"/>
                </a:rPr>
                <a:t>〗^(</a:t>
              </a:r>
              <a:r>
                <a:rPr lang="en-US" sz="2400" i="0" baseline="0">
                  <a:solidFill>
                    <a:schemeClr val="dk1"/>
                  </a:solidFill>
                  <a:effectLst/>
                  <a:latin typeface="Cambria Math" panose="02040503050406030204" pitchFamily="18" charset="0"/>
                  <a:ea typeface="+mn-ea"/>
                  <a:cs typeface="+mn-cs"/>
                </a:rPr>
                <a:t>−</a:t>
              </a:r>
              <a:r>
                <a:rPr lang="el-GR" sz="2400" i="0" baseline="0">
                  <a:solidFill>
                    <a:schemeClr val="dk1"/>
                  </a:solidFill>
                  <a:effectLst/>
                  <a:latin typeface="Cambria Math" panose="02040503050406030204" pitchFamily="18" charset="0"/>
                  <a:ea typeface="+mn-ea"/>
                  <a:cs typeface="+mn-cs"/>
                </a:rPr>
                <a:t>μ</a:t>
              </a:r>
              <a:r>
                <a:rPr lang="en-US" sz="2400" b="0" i="0" baseline="0">
                  <a:solidFill>
                    <a:schemeClr val="dk1"/>
                  </a:solidFill>
                  <a:effectLst/>
                  <a:latin typeface="Cambria Math" panose="02040503050406030204" pitchFamily="18" charset="0"/>
                  <a:ea typeface="+mn-ea"/>
                  <a:cs typeface="+mn-cs"/>
                </a:rPr>
                <a:t>𝑇</a:t>
              </a:r>
              <a:r>
                <a:rPr lang="en-US" sz="2400" b="0" i="0" baseline="0">
                  <a:solidFill>
                    <a:schemeClr val="dk1"/>
                  </a:solidFill>
                  <a:effectLst/>
                  <a:latin typeface="Cambria Math"/>
                  <a:ea typeface="+mn-ea"/>
                  <a:cs typeface="+mn-cs"/>
                </a:rPr>
                <a:t>)</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r>
                <a:rPr lang="en-US" sz="180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 </a:t>
              </a:r>
              <a:r>
                <a:rPr lang="en-US" sz="1800" i="0" baseline="0">
                  <a:solidFill>
                    <a:schemeClr val="dk1"/>
                  </a:solidFill>
                  <a:effectLst/>
                  <a:latin typeface="Cambria Math" panose="02040503050406030204" pitchFamily="18" charset="0"/>
                  <a:ea typeface="+mn-ea"/>
                  <a:cs typeface="+mn-cs"/>
                </a:rPr>
                <a:t>𝑒</a:t>
              </a:r>
              <a:r>
                <a:rPr lang="en-US" sz="1800" i="0" baseline="0">
                  <a:solidFill>
                    <a:schemeClr val="dk1"/>
                  </a:solidFill>
                  <a:effectLst/>
                  <a:latin typeface="Cambria Math"/>
                  <a:ea typeface="+mn-ea"/>
                  <a:cs typeface="+mn-cs"/>
                </a:rPr>
                <a:t>〗^(</a:t>
              </a:r>
              <a:r>
                <a:rPr lang="en-US" sz="1800" i="0" baseline="0">
                  <a:solidFill>
                    <a:schemeClr val="dk1"/>
                  </a:solidFill>
                  <a:effectLst/>
                  <a:latin typeface="Cambria Math" panose="02040503050406030204" pitchFamily="18" charset="0"/>
                  <a:ea typeface="+mn-ea"/>
                  <a:cs typeface="+mn-cs"/>
                </a:rPr>
                <a:t>−</a:t>
              </a:r>
              <a:r>
                <a:rPr lang="en-US" sz="1800" b="0" i="0" baseline="0">
                  <a:solidFill>
                    <a:schemeClr val="dk1"/>
                  </a:solidFill>
                  <a:effectLst/>
                  <a:latin typeface="Cambria Math" panose="02040503050406030204" pitchFamily="18" charset="0"/>
                  <a:ea typeface="+mn-ea"/>
                  <a:cs typeface="+mn-cs"/>
                </a:rPr>
                <a:t>3(0.167)</a:t>
              </a:r>
              <a:r>
                <a:rPr lang="en-US" sz="1800" b="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=1−0.61=</a:t>
              </a:r>
              <a:r>
                <a:rPr lang="en-US" sz="1800" b="1" i="0" baseline="0">
                  <a:solidFill>
                    <a:srgbClr val="C00000"/>
                  </a:solidFill>
                  <a:effectLst/>
                  <a:latin typeface="Cambria Math" panose="02040503050406030204" pitchFamily="18" charset="0"/>
                  <a:ea typeface="+mn-ea"/>
                  <a:cs typeface="+mn-cs"/>
                </a:rPr>
                <a:t>𝟎.𝟑𝟗𝟒𝟏</a:t>
              </a:r>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Fallback>
    </mc:AlternateContent>
    <xdr:clientData/>
  </xdr:twoCellAnchor>
  <xdr:twoCellAnchor>
    <xdr:from>
      <xdr:col>13</xdr:col>
      <xdr:colOff>176894</xdr:colOff>
      <xdr:row>29</xdr:row>
      <xdr:rowOff>217714</xdr:rowOff>
    </xdr:from>
    <xdr:to>
      <xdr:col>25</xdr:col>
      <xdr:colOff>503465</xdr:colOff>
      <xdr:row>40</xdr:row>
      <xdr:rowOff>136070</xdr:rowOff>
    </xdr:to>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8953501" y="8123464"/>
          <a:ext cx="7429500"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Decision Point</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probability that the clerk will require only 10 minutes or less is not very high (.3941), which leaves the possibility that customs may experience lengthy delays.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Management should consider additional training for this clerk to reduce the time it takes to process a customer request.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23</xdr:row>
      <xdr:rowOff>122464</xdr:rowOff>
    </xdr:to>
    <xdr:sp macro="" textlink="">
      <xdr:nvSpPr>
        <xdr:cNvPr id="2" name="TextBox 1">
          <a:extLst>
            <a:ext uri="{FF2B5EF4-FFF2-40B4-BE49-F238E27FC236}">
              <a16:creationId xmlns:a16="http://schemas.microsoft.com/office/drawing/2014/main" id="{8942BC19-F82E-4CCF-8F8F-731E4C2812B3}"/>
            </a:ext>
          </a:extLst>
        </xdr:cNvPr>
        <xdr:cNvSpPr txBox="1"/>
      </xdr:nvSpPr>
      <xdr:spPr>
        <a:xfrm>
          <a:off x="1197429" y="2272394"/>
          <a:ext cx="8101693" cy="26506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arrival rate is 60 customers per hour.</a:t>
          </a:r>
        </a:p>
        <a:p>
          <a:r>
            <a:rPr lang="en-US" sz="2000" baseline="0">
              <a:solidFill>
                <a:schemeClr val="tx2">
                  <a:lumMod val="50000"/>
                </a:schemeClr>
              </a:solidFill>
              <a:latin typeface="Lucida Bright" panose="02040602050505020304" pitchFamily="18" charset="0"/>
              <a:ea typeface="+mn-ea"/>
              <a:cs typeface="+mn-cs"/>
            </a:rPr>
            <a:t>The service rate is 60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utilization rate?                            </a:t>
          </a:r>
          <a:r>
            <a:rPr lang="en-US" sz="2000" b="1" baseline="0">
              <a:solidFill>
                <a:srgbClr val="C00000"/>
              </a:solidFill>
              <a:latin typeface="Lucida Bright" panose="02040602050505020304" pitchFamily="18" charset="0"/>
              <a:ea typeface="+mn-ea"/>
              <a:cs typeface="+mn-cs"/>
            </a:rPr>
            <a:t>1</a:t>
          </a:r>
        </a:p>
        <a:p>
          <a:r>
            <a:rPr lang="en-US" sz="2000" baseline="0">
              <a:solidFill>
                <a:schemeClr val="tx2">
                  <a:lumMod val="50000"/>
                </a:schemeClr>
              </a:solidFill>
              <a:latin typeface="Lucida Bright" panose="02040602050505020304" pitchFamily="18" charset="0"/>
              <a:ea typeface="+mn-ea"/>
              <a:cs typeface="+mn-cs"/>
            </a:rPr>
            <a:t>What is the idle time of the server?                </a:t>
          </a:r>
          <a:r>
            <a:rPr lang="en-US" sz="2000" b="1" baseline="0">
              <a:solidFill>
                <a:srgbClr val="C00000"/>
              </a:solidFill>
              <a:latin typeface="Lucida Bright" panose="02040602050505020304" pitchFamily="18" charset="0"/>
              <a:ea typeface="+mn-ea"/>
              <a:cs typeface="+mn-cs"/>
            </a:rPr>
            <a:t> 0</a:t>
          </a:r>
        </a:p>
        <a:p>
          <a:r>
            <a:rPr lang="en-US" sz="2000" baseline="0">
              <a:solidFill>
                <a:schemeClr val="tx2">
                  <a:lumMod val="50000"/>
                </a:schemeClr>
              </a:solidFill>
              <a:latin typeface="Lucida Bright" panose="02040602050505020304" pitchFamily="18" charset="0"/>
              <a:ea typeface="+mn-ea"/>
              <a:cs typeface="+mn-cs"/>
            </a:rPr>
            <a:t>What is the wait time that a customer will experience? </a:t>
          </a:r>
          <a:r>
            <a:rPr lang="en-US" sz="2000" b="1" baseline="0">
              <a:solidFill>
                <a:srgbClr val="C00000"/>
              </a:solidFill>
              <a:latin typeface="Lucida Bright" panose="02040602050505020304" pitchFamily="18" charset="0"/>
              <a:ea typeface="+mn-ea"/>
              <a:cs typeface="+mn-cs"/>
            </a:rPr>
            <a:t>None</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66A31E48-3BE7-47BD-9D7F-1704256E40CC}"/>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F884EDDB-3937-4FD6-86D1-0EF9CDEC1C31}"/>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530680</xdr:colOff>
      <xdr:row>3</xdr:row>
      <xdr:rowOff>149678</xdr:rowOff>
    </xdr:from>
    <xdr:to>
      <xdr:col>14</xdr:col>
      <xdr:colOff>108857</xdr:colOff>
      <xdr:row>8</xdr:row>
      <xdr:rowOff>0</xdr:rowOff>
    </xdr:to>
    <xdr:sp macro="" textlink="">
      <xdr:nvSpPr>
        <xdr:cNvPr id="5" name="Rounded Rectangle 1">
          <a:extLst>
            <a:ext uri="{FF2B5EF4-FFF2-40B4-BE49-F238E27FC236}">
              <a16:creationId xmlns:a16="http://schemas.microsoft.com/office/drawing/2014/main" id="{B77A1D21-31F3-49F7-8F61-3511B2630D6C}"/>
            </a:ext>
          </a:extLst>
        </xdr:cNvPr>
        <xdr:cNvSpPr/>
      </xdr:nvSpPr>
      <xdr:spPr>
        <a:xfrm>
          <a:off x="2979966" y="721178"/>
          <a:ext cx="6517820"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5</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15</xdr:col>
      <xdr:colOff>587829</xdr:colOff>
      <xdr:row>4</xdr:row>
      <xdr:rowOff>0</xdr:rowOff>
    </xdr:from>
    <xdr:to>
      <xdr:col>20</xdr:col>
      <xdr:colOff>294821</xdr:colOff>
      <xdr:row>8</xdr:row>
      <xdr:rowOff>110672</xdr:rowOff>
    </xdr:to>
    <xdr:sp macro="" textlink="">
      <xdr:nvSpPr>
        <xdr:cNvPr id="7" name="Rectangle: Rounded Corners 6">
          <a:extLst>
            <a:ext uri="{FF2B5EF4-FFF2-40B4-BE49-F238E27FC236}">
              <a16:creationId xmlns:a16="http://schemas.microsoft.com/office/drawing/2014/main" id="{AF2E4282-93AA-4E19-B795-90C1F474B93C}"/>
            </a:ext>
          </a:extLst>
        </xdr:cNvPr>
        <xdr:cNvSpPr/>
      </xdr:nvSpPr>
      <xdr:spPr>
        <a:xfrm>
          <a:off x="10755086" y="740229"/>
          <a:ext cx="2765878" cy="850900"/>
        </a:xfrm>
        <a:prstGeom prst="roundRect">
          <a:avLst/>
        </a:prstGeom>
        <a:solidFill>
          <a:schemeClr val="accent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23</xdr:row>
      <xdr:rowOff>122464</xdr:rowOff>
    </xdr:to>
    <xdr:sp macro="" textlink="">
      <xdr:nvSpPr>
        <xdr:cNvPr id="2" name="TextBox 1">
          <a:extLst>
            <a:ext uri="{FF2B5EF4-FFF2-40B4-BE49-F238E27FC236}">
              <a16:creationId xmlns:a16="http://schemas.microsoft.com/office/drawing/2014/main" id="{C04C9551-4671-4470-8753-C89ED39F670B}"/>
            </a:ext>
          </a:extLst>
        </xdr:cNvPr>
        <xdr:cNvSpPr txBox="1"/>
      </xdr:nvSpPr>
      <xdr:spPr>
        <a:xfrm>
          <a:off x="1197429" y="2272394"/>
          <a:ext cx="8101693" cy="26506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arrival rate is 60 customers per hour.</a:t>
          </a:r>
        </a:p>
        <a:p>
          <a:r>
            <a:rPr lang="en-US" sz="2000" baseline="0">
              <a:solidFill>
                <a:schemeClr val="tx2">
                  <a:lumMod val="50000"/>
                </a:schemeClr>
              </a:solidFill>
              <a:latin typeface="Lucida Bright" panose="02040602050505020304" pitchFamily="18" charset="0"/>
              <a:ea typeface="+mn-ea"/>
              <a:cs typeface="+mn-cs"/>
            </a:rPr>
            <a:t>The service rate is 60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utilization rate?</a:t>
          </a:r>
        </a:p>
        <a:p>
          <a:r>
            <a:rPr lang="en-US" sz="2000" baseline="0">
              <a:solidFill>
                <a:schemeClr val="tx2">
                  <a:lumMod val="50000"/>
                </a:schemeClr>
              </a:solidFill>
              <a:latin typeface="Lucida Bright" panose="02040602050505020304" pitchFamily="18" charset="0"/>
              <a:ea typeface="+mn-ea"/>
              <a:cs typeface="+mn-cs"/>
            </a:rPr>
            <a:t>What is the idle time of the server?</a:t>
          </a:r>
        </a:p>
        <a:p>
          <a:r>
            <a:rPr lang="en-US" sz="2000" baseline="0">
              <a:solidFill>
                <a:schemeClr val="tx2">
                  <a:lumMod val="50000"/>
                </a:schemeClr>
              </a:solidFill>
              <a:latin typeface="Lucida Bright" panose="02040602050505020304" pitchFamily="18" charset="0"/>
              <a:ea typeface="+mn-ea"/>
              <a:cs typeface="+mn-cs"/>
            </a:rPr>
            <a:t>What is the wait time that a customer will experience?</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D332FD5F-0CC0-4605-A9A6-FE8B5CA71518}"/>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A64DFE4A-9C98-41D4-B274-CCD319FCA8D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282A3C7E-B8C1-44AE-893D-9AC945251B49}"/>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5</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15</xdr:col>
      <xdr:colOff>609600</xdr:colOff>
      <xdr:row>2</xdr:row>
      <xdr:rowOff>130629</xdr:rowOff>
    </xdr:from>
    <xdr:to>
      <xdr:col>19</xdr:col>
      <xdr:colOff>230416</xdr:colOff>
      <xdr:row>7</xdr:row>
      <xdr:rowOff>97971</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7167B444-E9FC-4EA3-A79F-987D5DBD70AB}"/>
            </a:ext>
          </a:extLst>
        </xdr:cNvPr>
        <xdr:cNvSpPr/>
      </xdr:nvSpPr>
      <xdr:spPr>
        <a:xfrm>
          <a:off x="10776857" y="500743"/>
          <a:ext cx="2059216" cy="892628"/>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23</xdr:row>
      <xdr:rowOff>122464</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200150" y="2272394"/>
          <a:ext cx="8131629" cy="26669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0C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0C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5</xdr:row>
      <xdr:rowOff>0</xdr:rowOff>
    </xdr:from>
    <xdr:to>
      <xdr:col>19</xdr:col>
      <xdr:colOff>263073</xdr:colOff>
      <xdr:row>9</xdr:row>
      <xdr:rowOff>152400</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0C00-000006000000}"/>
            </a:ext>
          </a:extLst>
        </xdr:cNvPr>
        <xdr:cNvSpPr/>
      </xdr:nvSpPr>
      <xdr:spPr>
        <a:xfrm>
          <a:off x="10582275" y="952500"/>
          <a:ext cx="202519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27</xdr:row>
      <xdr:rowOff>149679</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200150" y="2272394"/>
          <a:ext cx="8131629" cy="3891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0D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0D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3</xdr:row>
      <xdr:rowOff>54429</xdr:rowOff>
    </xdr:from>
    <xdr:to>
      <xdr:col>20</xdr:col>
      <xdr:colOff>435428</xdr:colOff>
      <xdr:row>8</xdr:row>
      <xdr:rowOff>16329</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0D00-000006000000}"/>
            </a:ext>
          </a:extLst>
        </xdr:cNvPr>
        <xdr:cNvSpPr/>
      </xdr:nvSpPr>
      <xdr:spPr>
        <a:xfrm>
          <a:off x="10627179" y="625929"/>
          <a:ext cx="281667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97971</xdr:colOff>
      <xdr:row>10</xdr:row>
      <xdr:rowOff>40822</xdr:rowOff>
    </xdr:from>
    <xdr:to>
      <xdr:col>14</xdr:col>
      <xdr:colOff>65314</xdr:colOff>
      <xdr:row>28</xdr:row>
      <xdr:rowOff>149679</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1322614" y="1945822"/>
          <a:ext cx="8131629" cy="4517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Lets assume that Best Burger is willing to assign a cost of $10 per hour for customer waiting time.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average arrival rate is 45 customers per hour and each server can  process 60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cost of wages and benefits is $7 per hour, per server.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total hourly cost for the single-channel and two-channel systems.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Which one, single-channel or two-channel, solution is more cost effective?</a:t>
          </a:r>
        </a:p>
        <a:p>
          <a:endParaRPr lang="en-US" sz="2000" baseline="0">
            <a:solidFill>
              <a:schemeClr val="dk1"/>
            </a:solidFill>
            <a:latin typeface="Lucida Bright" panose="02040602050505020304" pitchFamily="18" charset="0"/>
            <a:ea typeface="+mn-ea"/>
            <a:cs typeface="+mn-cs"/>
          </a:endParaRPr>
        </a:p>
        <a:p>
          <a:endParaRPr lang="en-US" sz="1800" baseline="0">
            <a:solidFill>
              <a:schemeClr val="dk1"/>
            </a:solidFill>
            <a:latin typeface="Lucida Bright" panose="02040602050505020304" pitchFamily="18" charset="0"/>
            <a:ea typeface="+mn-ea"/>
            <a:cs typeface="+mn-cs"/>
          </a:endParaRPr>
        </a:p>
      </xdr:txBody>
    </xdr:sp>
    <xdr:clientData/>
  </xdr:twoCellAnchor>
  <xdr:twoCellAnchor>
    <xdr:from>
      <xdr:col>2</xdr:col>
      <xdr:colOff>285751</xdr:colOff>
      <xdr:row>2</xdr:row>
      <xdr:rowOff>27214</xdr:rowOff>
    </xdr:from>
    <xdr:to>
      <xdr:col>4</xdr:col>
      <xdr:colOff>353786</xdr:colOff>
      <xdr:row>7</xdr:row>
      <xdr:rowOff>95250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1510394" y="408214"/>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0E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12" name="Rounded Rectangle 1">
          <a:extLst>
            <a:ext uri="{FF2B5EF4-FFF2-40B4-BE49-F238E27FC236}">
              <a16:creationId xmlns:a16="http://schemas.microsoft.com/office/drawing/2014/main" id="{00000000-0008-0000-0E00-00000C000000}"/>
            </a:ext>
          </a:extLst>
        </xdr:cNvPr>
        <xdr:cNvSpPr/>
      </xdr:nvSpPr>
      <xdr:spPr>
        <a:xfrm>
          <a:off x="3143251" y="517071"/>
          <a:ext cx="600074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217715</xdr:colOff>
      <xdr:row>4</xdr:row>
      <xdr:rowOff>108857</xdr:rowOff>
    </xdr:from>
    <xdr:to>
      <xdr:col>24</xdr:col>
      <xdr:colOff>81644</xdr:colOff>
      <xdr:row>9</xdr:row>
      <xdr:rowOff>70757</xdr:rowOff>
    </xdr:to>
    <xdr:sp macro="" textlink="">
      <xdr:nvSpPr>
        <xdr:cNvPr id="15" name="Rectangle: Rounded Corners 14">
          <a:hlinkClick xmlns:r="http://schemas.openxmlformats.org/officeDocument/2006/relationships" r:id="rId2"/>
          <a:extLst>
            <a:ext uri="{FF2B5EF4-FFF2-40B4-BE49-F238E27FC236}">
              <a16:creationId xmlns:a16="http://schemas.microsoft.com/office/drawing/2014/main" id="{00000000-0008-0000-0E00-00000F000000}"/>
            </a:ext>
          </a:extLst>
        </xdr:cNvPr>
        <xdr:cNvSpPr/>
      </xdr:nvSpPr>
      <xdr:spPr>
        <a:xfrm>
          <a:off x="10844894" y="870857"/>
          <a:ext cx="4503964"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Click here for</a:t>
          </a:r>
          <a:r>
            <a:rPr lang="en-US" sz="2800" b="1" baseline="0">
              <a:solidFill>
                <a:schemeClr val="tx2">
                  <a:lumMod val="50000"/>
                </a:schemeClr>
              </a:solidFill>
              <a:latin typeface="Lucida Bright" panose="02040602050505020304" pitchFamily="18" charset="0"/>
            </a:rPr>
            <a:t> solution</a:t>
          </a:r>
          <a:endParaRPr lang="en-US" sz="2800" b="1">
            <a:solidFill>
              <a:schemeClr val="tx2">
                <a:lumMod val="50000"/>
              </a:schemeClr>
            </a:solidFill>
            <a:latin typeface="Lucida Bright" panose="02040602050505020304" pitchFamily="18"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204106</xdr:colOff>
      <xdr:row>10</xdr:row>
      <xdr:rowOff>122463</xdr:rowOff>
    </xdr:from>
    <xdr:to>
      <xdr:col>12</xdr:col>
      <xdr:colOff>503463</xdr:colOff>
      <xdr:row>36</xdr:row>
      <xdr:rowOff>149679</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816427" y="2027463"/>
          <a:ext cx="7034893" cy="538843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1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a) Calculate the probability that arriving unit has to wait for service after adding a new server.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The probability that there are four customers in the system.</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13607</xdr:rowOff>
    </xdr:from>
    <xdr:to>
      <xdr:col>3</xdr:col>
      <xdr:colOff>122464</xdr:colOff>
      <xdr:row>6</xdr:row>
      <xdr:rowOff>136073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813707" y="394607"/>
          <a:ext cx="1137557" cy="8844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13</xdr:col>
      <xdr:colOff>312964</xdr:colOff>
      <xdr:row>8</xdr:row>
      <xdr:rowOff>40821</xdr:rowOff>
    </xdr:from>
    <xdr:to>
      <xdr:col>13</xdr:col>
      <xdr:colOff>312964</xdr:colOff>
      <xdr:row>46</xdr:row>
      <xdr:rowOff>95250</xdr:rowOff>
    </xdr:to>
    <xdr:cxnSp macro="">
      <xdr:nvCxnSpPr>
        <xdr:cNvPr id="5" name="Straight Connector 4">
          <a:extLst>
            <a:ext uri="{FF2B5EF4-FFF2-40B4-BE49-F238E27FC236}">
              <a16:creationId xmlns:a16="http://schemas.microsoft.com/office/drawing/2014/main" id="{00000000-0008-0000-0F00-000005000000}"/>
            </a:ext>
          </a:extLst>
        </xdr:cNvPr>
        <xdr:cNvCxnSpPr/>
      </xdr:nvCxnSpPr>
      <xdr:spPr>
        <a:xfrm>
          <a:off x="8237764" y="1564821"/>
          <a:ext cx="0" cy="79316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508566</xdr:colOff>
      <xdr:row>2</xdr:row>
      <xdr:rowOff>122463</xdr:rowOff>
    </xdr:from>
    <xdr:to>
      <xdr:col>12</xdr:col>
      <xdr:colOff>176892</xdr:colOff>
      <xdr:row>6</xdr:row>
      <xdr:rowOff>122463</xdr:rowOff>
    </xdr:to>
    <xdr:sp macro="" textlink="">
      <xdr:nvSpPr>
        <xdr:cNvPr id="8" name="Rounded Rectangle 1">
          <a:extLst>
            <a:ext uri="{FF2B5EF4-FFF2-40B4-BE49-F238E27FC236}">
              <a16:creationId xmlns:a16="http://schemas.microsoft.com/office/drawing/2014/main" id="{00000000-0008-0000-0F00-000008000000}"/>
            </a:ext>
          </a:extLst>
        </xdr:cNvPr>
        <xdr:cNvSpPr/>
      </xdr:nvSpPr>
      <xdr:spPr>
        <a:xfrm>
          <a:off x="2345530" y="503463"/>
          <a:ext cx="5179219"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twoCellAnchor>
    <xdr:from>
      <xdr:col>14</xdr:col>
      <xdr:colOff>217714</xdr:colOff>
      <xdr:row>2</xdr:row>
      <xdr:rowOff>176893</xdr:rowOff>
    </xdr:from>
    <xdr:to>
      <xdr:col>17</xdr:col>
      <xdr:colOff>249465</xdr:colOff>
      <xdr:row>7</xdr:row>
      <xdr:rowOff>138793</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0F00-000009000000}"/>
            </a:ext>
          </a:extLst>
        </xdr:cNvPr>
        <xdr:cNvSpPr/>
      </xdr:nvSpPr>
      <xdr:spPr>
        <a:xfrm>
          <a:off x="8790214" y="557893"/>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xdr:col>
      <xdr:colOff>244927</xdr:colOff>
      <xdr:row>38</xdr:row>
      <xdr:rowOff>149678</xdr:rowOff>
    </xdr:from>
    <xdr:to>
      <xdr:col>6</xdr:col>
      <xdr:colOff>223834</xdr:colOff>
      <xdr:row>41</xdr:row>
      <xdr:rowOff>144237</xdr:rowOff>
    </xdr:to>
    <xdr:sp macro="" textlink="">
      <xdr:nvSpPr>
        <xdr:cNvPr id="10" name="Rounded Rectangle 6">
          <a:hlinkClick xmlns:r="http://schemas.openxmlformats.org/officeDocument/2006/relationships" r:id="rId3"/>
          <a:extLst>
            <a:ext uri="{FF2B5EF4-FFF2-40B4-BE49-F238E27FC236}">
              <a16:creationId xmlns:a16="http://schemas.microsoft.com/office/drawing/2014/main" id="{00000000-0008-0000-0F00-00000A000000}"/>
            </a:ext>
          </a:extLst>
        </xdr:cNvPr>
        <xdr:cNvSpPr/>
      </xdr:nvSpPr>
      <xdr:spPr>
        <a:xfrm>
          <a:off x="857248" y="7796892"/>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SL</a:t>
          </a:r>
          <a:r>
            <a:rPr lang="en-US" sz="2800" baseline="0">
              <a:solidFill>
                <a:srgbClr val="FFFF00"/>
              </a:solidFill>
            </a:rPr>
            <a:t> Calculator </a:t>
          </a:r>
          <a:endParaRPr lang="en-US" sz="2800">
            <a:solidFill>
              <a:srgbClr val="FFFF00"/>
            </a:solidFill>
          </a:endParaRPr>
        </a:p>
      </xdr:txBody>
    </xdr:sp>
    <xdr:clientData/>
  </xdr:twoCellAnchor>
  <xdr:twoCellAnchor>
    <xdr:from>
      <xdr:col>7</xdr:col>
      <xdr:colOff>326570</xdr:colOff>
      <xdr:row>38</xdr:row>
      <xdr:rowOff>95250</xdr:rowOff>
    </xdr:from>
    <xdr:to>
      <xdr:col>12</xdr:col>
      <xdr:colOff>305478</xdr:colOff>
      <xdr:row>41</xdr:row>
      <xdr:rowOff>89809</xdr:rowOff>
    </xdr:to>
    <xdr:sp macro="" textlink="">
      <xdr:nvSpPr>
        <xdr:cNvPr id="11" name="Rounded Rectangle 6">
          <a:hlinkClick xmlns:r="http://schemas.openxmlformats.org/officeDocument/2006/relationships" r:id="rId4"/>
          <a:extLst>
            <a:ext uri="{FF2B5EF4-FFF2-40B4-BE49-F238E27FC236}">
              <a16:creationId xmlns:a16="http://schemas.microsoft.com/office/drawing/2014/main" id="{00000000-0008-0000-0F00-00000B000000}"/>
            </a:ext>
          </a:extLst>
        </xdr:cNvPr>
        <xdr:cNvSpPr/>
      </xdr:nvSpPr>
      <xdr:spPr>
        <a:xfrm>
          <a:off x="4612820" y="7742464"/>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TL</a:t>
          </a:r>
          <a:r>
            <a:rPr lang="en-US" sz="2800" baseline="0">
              <a:solidFill>
                <a:srgbClr val="FFFF00"/>
              </a:solidFill>
            </a:rPr>
            <a:t> Calculator </a:t>
          </a:r>
          <a:endParaRPr lang="en-US" sz="2800">
            <a:solidFill>
              <a:srgbClr val="FFFF00"/>
            </a:solidFill>
          </a:endParaRPr>
        </a:p>
      </xdr:txBody>
    </xdr:sp>
    <xdr:clientData/>
  </xdr:twoCellAnchor>
  <xdr:twoCellAnchor>
    <xdr:from>
      <xdr:col>15</xdr:col>
      <xdr:colOff>13607</xdr:colOff>
      <xdr:row>12</xdr:row>
      <xdr:rowOff>40820</xdr:rowOff>
    </xdr:from>
    <xdr:to>
      <xdr:col>28</xdr:col>
      <xdr:colOff>54427</xdr:colOff>
      <xdr:row>28</xdr:row>
      <xdr:rowOff>130629</xdr:rowOff>
    </xdr:to>
    <xdr:sp macro="" textlink="">
      <xdr:nvSpPr>
        <xdr:cNvPr id="2" name="TextBox 1">
          <a:extLst>
            <a:ext uri="{FF2B5EF4-FFF2-40B4-BE49-F238E27FC236}">
              <a16:creationId xmlns:a16="http://schemas.microsoft.com/office/drawing/2014/main" id="{2ACFF2E0-BEB3-4C54-B90E-EFEC7EACE958}"/>
            </a:ext>
          </a:extLst>
        </xdr:cNvPr>
        <xdr:cNvSpPr txBox="1"/>
      </xdr:nvSpPr>
      <xdr:spPr>
        <a:xfrm>
          <a:off x="9320893" y="2261506"/>
          <a:ext cx="8292191" cy="3311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In the TL Calculator </a:t>
          </a:r>
          <a:r>
            <a:rPr lang="en-US" sz="2000" baseline="0"/>
            <a:t> type-in the arrival rate and service rate (45 per hour and 60 per hour).</a:t>
          </a:r>
        </a:p>
        <a:p>
          <a:endParaRPr lang="en-US" sz="2000" baseline="0"/>
        </a:p>
        <a:p>
          <a:pPr fontAlgn="base"/>
          <a:r>
            <a:rPr lang="en-US" sz="2000">
              <a:effectLst/>
            </a:rPr>
            <a:t>It says</a:t>
          </a:r>
        </a:p>
        <a:p>
          <a:pPr fontAlgn="base"/>
          <a:r>
            <a:rPr lang="en-US" sz="2000">
              <a:effectLst/>
            </a:rPr>
            <a:t> a) pw=</a:t>
          </a:r>
          <a:r>
            <a:rPr lang="en-US" sz="2000" baseline="0">
              <a:effectLst/>
            </a:rPr>
            <a:t> </a:t>
          </a:r>
          <a:r>
            <a:rPr lang="en-US" sz="2000">
              <a:effectLst/>
            </a:rPr>
            <a:t>0.2045 This can be read from the operating characteristics</a:t>
          </a:r>
          <a:r>
            <a:rPr lang="en-US" sz="2000" baseline="0">
              <a:effectLst/>
            </a:rPr>
            <a:t> calculated automatically</a:t>
          </a:r>
        </a:p>
        <a:p>
          <a:pPr fontAlgn="base"/>
          <a:r>
            <a:rPr lang="en-US" sz="2000" baseline="0">
              <a:effectLst/>
            </a:rPr>
            <a:t>b) The probability that there are four customers in the system.</a:t>
          </a:r>
          <a:endParaRPr lang="en-US" sz="2000">
            <a:effectLst/>
          </a:endParaRPr>
        </a:p>
        <a:p>
          <a:pPr fontAlgn="base"/>
          <a:br>
            <a:rPr lang="en-US" sz="2000">
              <a:effectLst/>
            </a:rPr>
          </a:br>
          <a:endParaRPr lang="en-US" sz="2000">
            <a:effectLst/>
          </a:endParaRPr>
        </a:p>
        <a:p>
          <a:br>
            <a:rPr lang="en-US" sz="2000">
              <a:effectLst/>
            </a:rPr>
          </a:br>
          <a:endParaRPr lang="en-US" sz="2000"/>
        </a:p>
      </xdr:txBody>
    </xdr:sp>
    <xdr:clientData/>
  </xdr:twoCellAnchor>
  <xdr:twoCellAnchor>
    <xdr:from>
      <xdr:col>7</xdr:col>
      <xdr:colOff>299357</xdr:colOff>
      <xdr:row>14</xdr:row>
      <xdr:rowOff>176893</xdr:rowOff>
    </xdr:from>
    <xdr:to>
      <xdr:col>15</xdr:col>
      <xdr:colOff>95250</xdr:colOff>
      <xdr:row>24</xdr:row>
      <xdr:rowOff>176893</xdr:rowOff>
    </xdr:to>
    <xdr:cxnSp macro="">
      <xdr:nvCxnSpPr>
        <xdr:cNvPr id="7" name="Straight Arrow Connector 6">
          <a:extLst>
            <a:ext uri="{FF2B5EF4-FFF2-40B4-BE49-F238E27FC236}">
              <a16:creationId xmlns:a16="http://schemas.microsoft.com/office/drawing/2014/main" id="{8D0263F6-6A3E-4AA5-9419-89DA3A77C5E6}"/>
            </a:ext>
          </a:extLst>
        </xdr:cNvPr>
        <xdr:cNvCxnSpPr/>
      </xdr:nvCxnSpPr>
      <xdr:spPr>
        <a:xfrm flipH="1">
          <a:off x="4585607" y="2843893"/>
          <a:ext cx="4694464" cy="1905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377190</xdr:colOff>
      <xdr:row>2</xdr:row>
      <xdr:rowOff>56243</xdr:rowOff>
    </xdr:from>
    <xdr:to>
      <xdr:col>11</xdr:col>
      <xdr:colOff>938892</xdr:colOff>
      <xdr:row>6</xdr:row>
      <xdr:rowOff>132443</xdr:rowOff>
    </xdr:to>
    <xdr:sp macro="" textlink="">
      <xdr:nvSpPr>
        <xdr:cNvPr id="2" name="Rounded Rectangle 1">
          <a:extLst>
            <a:ext uri="{FF2B5EF4-FFF2-40B4-BE49-F238E27FC236}">
              <a16:creationId xmlns:a16="http://schemas.microsoft.com/office/drawing/2014/main" id="{00000000-0008-0000-1200-000002000000}"/>
            </a:ext>
          </a:extLst>
        </xdr:cNvPr>
        <xdr:cNvSpPr/>
      </xdr:nvSpPr>
      <xdr:spPr>
        <a:xfrm>
          <a:off x="2840083" y="437243"/>
          <a:ext cx="660327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26</xdr:row>
      <xdr:rowOff>204107</xdr:rowOff>
    </xdr:to>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740228" y="1862546"/>
          <a:ext cx="8891452" cy="329456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furniture manufacturer wants to predict quarterly demand for a certain loveseat for periods 15 and 16, which happens to be the second and third quarter of a particular year. The series consists of both trend and seasonality. </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The trend portion of demand is projected using the equation:</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Ft = 124 +7.5*t</a:t>
          </a: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200-000005000000}"/>
            </a:ext>
          </a:extLst>
        </xdr:cNvPr>
        <xdr:cNvCxnSpPr/>
      </xdr:nvCxnSpPr>
      <xdr:spPr>
        <a:xfrm flipH="1">
          <a:off x="10363200" y="1455420"/>
          <a:ext cx="0" cy="88449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737507</xdr:colOff>
      <xdr:row>6</xdr:row>
      <xdr:rowOff>114300</xdr:rowOff>
    </xdr:from>
    <xdr:to>
      <xdr:col>18</xdr:col>
      <xdr:colOff>230232</xdr:colOff>
      <xdr:row>10</xdr:row>
      <xdr:rowOff>51162</xdr:rowOff>
    </xdr:to>
    <xdr:sp macro="" textlink="">
      <xdr:nvSpPr>
        <xdr:cNvPr id="6" name="Rounded Rectangle 5">
          <a:extLst>
            <a:ext uri="{FF2B5EF4-FFF2-40B4-BE49-F238E27FC236}">
              <a16:creationId xmlns:a16="http://schemas.microsoft.com/office/drawing/2014/main" id="{00000000-0008-0000-1200-000006000000}"/>
            </a:ext>
          </a:extLst>
        </xdr:cNvPr>
        <xdr:cNvSpPr/>
      </xdr:nvSpPr>
      <xdr:spPr>
        <a:xfrm>
          <a:off x="11772900" y="1257300"/>
          <a:ext cx="3044189" cy="698862"/>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13</xdr:col>
      <xdr:colOff>53520</xdr:colOff>
      <xdr:row>13</xdr:row>
      <xdr:rowOff>41003</xdr:rowOff>
    </xdr:from>
    <xdr:to>
      <xdr:col>19</xdr:col>
      <xdr:colOff>416378</xdr:colOff>
      <xdr:row>23</xdr:row>
      <xdr:rowOff>130629</xdr:rowOff>
    </xdr:to>
    <xdr:sp macro="" textlink="">
      <xdr:nvSpPr>
        <xdr:cNvPr id="7" name="TextBox 6">
          <a:extLst>
            <a:ext uri="{FF2B5EF4-FFF2-40B4-BE49-F238E27FC236}">
              <a16:creationId xmlns:a16="http://schemas.microsoft.com/office/drawing/2014/main" id="{00000000-0008-0000-1200-000007000000}"/>
            </a:ext>
          </a:extLst>
        </xdr:cNvPr>
        <xdr:cNvSpPr txBox="1"/>
      </xdr:nvSpPr>
      <xdr:spPr>
        <a:xfrm>
          <a:off x="10789556" y="2517503"/>
          <a:ext cx="5370286" cy="19946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The trend values  at t = 15 and t = 16 are:</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F15 = 124 +7.5*15 = 236.5</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F16 = 124 +7.5*16 = 244.0</a:t>
          </a:r>
        </a:p>
        <a:p>
          <a:endParaRPr lang="en-US" sz="2000" b="0" baseline="0">
            <a:solidFill>
              <a:schemeClr val="bg2">
                <a:lumMod val="10000"/>
              </a:schemeClr>
            </a:solidFill>
            <a:latin typeface="Lucida Bright" panose="02040602050505020304" pitchFamily="18" charset="0"/>
          </a:endParaRPr>
        </a:p>
        <a:p>
          <a:endParaRPr lang="en-US" sz="2800" b="0" baseline="0">
            <a:solidFill>
              <a:schemeClr val="bg2">
                <a:lumMod val="10000"/>
              </a:schemeClr>
            </a:solidFill>
            <a:latin typeface="Lucida Bright" panose="02040602050505020304" pitchFamily="18"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377191</xdr:colOff>
      <xdr:row>2</xdr:row>
      <xdr:rowOff>56243</xdr:rowOff>
    </xdr:from>
    <xdr:to>
      <xdr:col>11</xdr:col>
      <xdr:colOff>73660</xdr:colOff>
      <xdr:row>6</xdr:row>
      <xdr:rowOff>132443</xdr:rowOff>
    </xdr:to>
    <xdr:sp macro="" textlink="">
      <xdr:nvSpPr>
        <xdr:cNvPr id="2" name="Rounded Rectangle 1">
          <a:extLst>
            <a:ext uri="{FF2B5EF4-FFF2-40B4-BE49-F238E27FC236}">
              <a16:creationId xmlns:a16="http://schemas.microsoft.com/office/drawing/2014/main" id="{00000000-0008-0000-1300-000002000000}"/>
            </a:ext>
          </a:extLst>
        </xdr:cNvPr>
        <xdr:cNvSpPr/>
      </xdr:nvSpPr>
      <xdr:spPr>
        <a:xfrm>
          <a:off x="2904491" y="411843"/>
          <a:ext cx="589406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26</xdr:row>
      <xdr:rowOff>204107</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742949" y="1862546"/>
          <a:ext cx="8907781" cy="329456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furniture manufacturer wants to predict quarterly demand for a certain loveseat for periods 15 and 16, which happens to be the second and third quarter of a particular year. The series consists of both trend and seasonality. </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The trend portion of demand is projected using the equation:</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Ft = 124 +7.5*t</a:t>
          </a: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3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0</xdr:colOff>
      <xdr:row>5</xdr:row>
      <xdr:rowOff>0</xdr:rowOff>
    </xdr:from>
    <xdr:to>
      <xdr:col>16</xdr:col>
      <xdr:colOff>571500</xdr:colOff>
      <xdr:row>9</xdr:row>
      <xdr:rowOff>152400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300-000009000000}"/>
            </a:ext>
          </a:extLst>
        </xdr:cNvPr>
        <xdr:cNvSpPr/>
      </xdr:nvSpPr>
      <xdr:spPr>
        <a:xfrm>
          <a:off x="11035393" y="952500"/>
          <a:ext cx="187778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00000000-0008-0000-1B00-000002000000}"/>
            </a:ext>
          </a:extLst>
        </xdr:cNvPr>
        <xdr:cNvSpPr/>
      </xdr:nvSpPr>
      <xdr:spPr>
        <a:xfrm>
          <a:off x="2504441" y="507093"/>
          <a:ext cx="705230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162378</xdr:colOff>
      <xdr:row>11</xdr:row>
      <xdr:rowOff>109946</xdr:rowOff>
    </xdr:from>
    <xdr:to>
      <xdr:col>12</xdr:col>
      <xdr:colOff>62230</xdr:colOff>
      <xdr:row>38</xdr:row>
      <xdr:rowOff>158750</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765628" y="2205446"/>
          <a:ext cx="8869227" cy="64305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forecast F(t) was 1,050.</a:t>
          </a:r>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The actual demand in the present period D(t) was </a:t>
          </a:r>
          <a:r>
            <a:rPr lang="en-US" sz="2000">
              <a:solidFill>
                <a:schemeClr val="dk1"/>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and the </a:t>
          </a:r>
          <a:r>
            <a:rPr lang="en-US" sz="2000">
              <a:solidFill>
                <a:schemeClr val="dk1"/>
              </a:solidFill>
              <a:effectLst/>
              <a:latin typeface="Lucida Bright" panose="02040602050505020304" pitchFamily="18" charset="0"/>
              <a:ea typeface="+mn-ea"/>
              <a:cs typeface="+mn-cs"/>
            </a:rPr>
            <a:t>forecast for this month F(t+1)</a:t>
          </a:r>
          <a:r>
            <a:rPr lang="en-US" sz="2000" baseline="0">
              <a:solidFill>
                <a:schemeClr val="dk1"/>
              </a:solidFill>
              <a:effectLst/>
              <a:latin typeface="Lucida Bright" panose="02040602050505020304" pitchFamily="18" charset="0"/>
              <a:ea typeface="+mn-ea"/>
              <a:cs typeface="+mn-cs"/>
            </a:rPr>
            <a:t> is 1047.50</a:t>
          </a:r>
          <a:r>
            <a:rPr lang="en-US" sz="2000">
              <a:solidFill>
                <a:schemeClr val="dk1"/>
              </a:solidFill>
              <a:effectLst/>
              <a:latin typeface="Lucida Bright" panose="02040602050505020304" pitchFamily="18" charset="0"/>
              <a:ea typeface="+mn-ea"/>
              <a:cs typeface="+mn-cs"/>
            </a:rPr>
            <a:t>?</a:t>
          </a: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9</xdr:row>
      <xdr:rowOff>121920</xdr:rowOff>
    </xdr:from>
    <xdr:to>
      <xdr:col>12</xdr:col>
      <xdr:colOff>762000</xdr:colOff>
      <xdr:row>54</xdr:row>
      <xdr:rowOff>60960</xdr:rowOff>
    </xdr:to>
    <xdr:cxnSp macro="">
      <xdr:nvCxnSpPr>
        <xdr:cNvPr id="6" name="Straight Connector 5">
          <a:extLst>
            <a:ext uri="{FF2B5EF4-FFF2-40B4-BE49-F238E27FC236}">
              <a16:creationId xmlns:a16="http://schemas.microsoft.com/office/drawing/2014/main" id="{00000000-0008-0000-1B00-000006000000}"/>
            </a:ext>
          </a:extLst>
        </xdr:cNvPr>
        <xdr:cNvCxnSpPr/>
      </xdr:nvCxnSpPr>
      <xdr:spPr>
        <a:xfrm flipH="1">
          <a:off x="10363200" y="1836420"/>
          <a:ext cx="0" cy="9949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101600</xdr:colOff>
      <xdr:row>11</xdr:row>
      <xdr:rowOff>88900</xdr:rowOff>
    </xdr:from>
    <xdr:to>
      <xdr:col>20</xdr:col>
      <xdr:colOff>377190</xdr:colOff>
      <xdr:row>27</xdr:row>
      <xdr:rowOff>73025</xdr:rowOff>
    </xdr:to>
    <xdr:sp macro="" textlink="">
      <xdr:nvSpPr>
        <xdr:cNvPr id="7" name="TextBox 6">
          <a:extLst>
            <a:ext uri="{FF2B5EF4-FFF2-40B4-BE49-F238E27FC236}">
              <a16:creationId xmlns:a16="http://schemas.microsoft.com/office/drawing/2014/main" id="{00000000-0008-0000-1B00-000007000000}"/>
            </a:ext>
          </a:extLst>
        </xdr:cNvPr>
        <xdr:cNvSpPr txBox="1"/>
      </xdr:nvSpPr>
      <xdr:spPr>
        <a:xfrm>
          <a:off x="10785475" y="2184400"/>
          <a:ext cx="4974590" cy="327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 * Dt + (1- </a:t>
          </a:r>
          <a:r>
            <a:rPr lang="el-GR" sz="2000"/>
            <a:t>α</a:t>
          </a:r>
          <a:r>
            <a:rPr lang="en-US" sz="2000">
              <a:latin typeface="Lucida Bright" panose="02040602050505020304" pitchFamily="18" charset="0"/>
            </a:rPr>
            <a:t>) * 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*D(t) +F(t)-</a:t>
          </a:r>
          <a:r>
            <a:rPr lang="el-GR" sz="2000"/>
            <a:t>α</a:t>
          </a:r>
          <a:r>
            <a:rPr lang="en-US" sz="2000">
              <a:latin typeface="Lucida Bright" panose="02040602050505020304" pitchFamily="18" charset="0"/>
            </a:rPr>
            <a:t>*F(t)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F(t)= </a:t>
          </a:r>
          <a:r>
            <a:rPr lang="el-GR" sz="2000"/>
            <a:t>α</a:t>
          </a:r>
          <a:r>
            <a:rPr lang="en-US" sz="2000"/>
            <a:t>(</a:t>
          </a:r>
          <a:r>
            <a:rPr lang="en-US" sz="2000">
              <a:latin typeface="Lucida Bright" panose="02040602050505020304" pitchFamily="18" charset="0"/>
            </a:rPr>
            <a:t>(D(t)-F(t))</a:t>
          </a:r>
        </a:p>
        <a:p>
          <a:endParaRPr lang="en-US" sz="2000">
            <a:latin typeface="Lucida Bright" panose="02040602050505020304" pitchFamily="18" charset="0"/>
          </a:endParaRPr>
        </a:p>
        <a:p>
          <a:r>
            <a:rPr lang="en-US" sz="2000">
              <a:latin typeface="Lucida Bright" panose="02040602050505020304" pitchFamily="18" charset="0"/>
            </a:rPr>
            <a:t>α = ((F</a:t>
          </a:r>
          <a:r>
            <a:rPr lang="en-US" sz="1400">
              <a:latin typeface="Lucida Bright" panose="02040602050505020304" pitchFamily="18" charset="0"/>
            </a:rPr>
            <a:t>t+1</a:t>
          </a:r>
          <a:r>
            <a:rPr lang="en-US" sz="2000">
              <a:latin typeface="Lucida Bright" panose="02040602050505020304" pitchFamily="18" charset="0"/>
            </a:rPr>
            <a:t>)-F(t))/((D(t)-F(t))</a:t>
          </a:r>
        </a:p>
        <a:p>
          <a:endParaRPr lang="en-US" sz="2000">
            <a:latin typeface="Lucida Bright" panose="02040602050505020304" pitchFamily="18" charset="0"/>
          </a:endParaRPr>
        </a:p>
        <a:p>
          <a:r>
            <a:rPr lang="en-US" sz="2000">
              <a:latin typeface="Lucida Bright" panose="02040602050505020304" pitchFamily="18" charset="0"/>
            </a:rPr>
            <a:t>α = (1047.5- 1050)/(1000-1050)</a:t>
          </a:r>
        </a:p>
        <a:p>
          <a:endParaRPr 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115843</xdr:colOff>
      <xdr:row>1</xdr:row>
      <xdr:rowOff>79919</xdr:rowOff>
    </xdr:from>
    <xdr:to>
      <xdr:col>30</xdr:col>
      <xdr:colOff>280035</xdr:colOff>
      <xdr:row>10</xdr:row>
      <xdr:rowOff>15875</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10738123" y="262799"/>
          <a:ext cx="8287112" cy="158187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rgbClr val="C00000"/>
              </a:solidFill>
              <a:latin typeface="Lucida Bright" panose="02040602050505020304" pitchFamily="18" charset="0"/>
            </a:rPr>
            <a:t>CSUSM</a:t>
          </a:r>
        </a:p>
      </xdr:txBody>
    </xdr:sp>
    <xdr:clientData/>
  </xdr:twoCellAnchor>
  <xdr:twoCellAnchor>
    <xdr:from>
      <xdr:col>21</xdr:col>
      <xdr:colOff>478430</xdr:colOff>
      <xdr:row>49</xdr:row>
      <xdr:rowOff>120469</xdr:rowOff>
    </xdr:from>
    <xdr:to>
      <xdr:col>27</xdr:col>
      <xdr:colOff>289019</xdr:colOff>
      <xdr:row>56</xdr:row>
      <xdr:rowOff>75565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13600070" y="9081589"/>
          <a:ext cx="355962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editAs="oneCell">
    <xdr:from>
      <xdr:col>1</xdr:col>
      <xdr:colOff>19050</xdr:colOff>
      <xdr:row>0</xdr:row>
      <xdr:rowOff>144236</xdr:rowOff>
    </xdr:from>
    <xdr:to>
      <xdr:col>6</xdr:col>
      <xdr:colOff>217714</xdr:colOff>
      <xdr:row>10</xdr:row>
      <xdr:rowOff>17863</xdr:rowOff>
    </xdr:to>
    <xdr:pic>
      <xdr:nvPicPr>
        <xdr:cNvPr id="8" name="Picture 7" descr="Picturelogo1.png">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stretch>
          <a:fillRect/>
        </a:stretch>
      </xdr:blipFill>
      <xdr:spPr>
        <a:xfrm>
          <a:off x="639536" y="144236"/>
          <a:ext cx="3301092" cy="1740073"/>
        </a:xfrm>
        <a:prstGeom prst="rect">
          <a:avLst/>
        </a:prstGeom>
      </xdr:spPr>
    </xdr:pic>
    <xdr:clientData/>
  </xdr:twoCellAnchor>
  <xdr:twoCellAnchor>
    <xdr:from>
      <xdr:col>1</xdr:col>
      <xdr:colOff>236763</xdr:colOff>
      <xdr:row>8</xdr:row>
      <xdr:rowOff>179615</xdr:rowOff>
    </xdr:from>
    <xdr:to>
      <xdr:col>5</xdr:col>
      <xdr:colOff>522513</xdr:colOff>
      <xdr:row>10</xdr:row>
      <xdr:rowOff>76201</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857249" y="1475015"/>
          <a:ext cx="2767693"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chemeClr val="accent3">
                  <a:lumMod val="50000"/>
                </a:schemeClr>
              </a:solidFill>
            </a:rPr>
            <a:t>RPP-</a:t>
          </a:r>
          <a:r>
            <a:rPr lang="en-US" sz="1600" b="1" i="1">
              <a:solidFill>
                <a:schemeClr val="accent3">
                  <a:lumMod val="50000"/>
                </a:schemeClr>
              </a:solidFill>
            </a:rPr>
            <a:t>Do not duplicate</a:t>
          </a:r>
        </a:p>
      </xdr:txBody>
    </xdr:sp>
    <xdr:clientData/>
  </xdr:twoCellAnchor>
  <xdr:twoCellAnchor>
    <xdr:from>
      <xdr:col>18</xdr:col>
      <xdr:colOff>312420</xdr:colOff>
      <xdr:row>22</xdr:row>
      <xdr:rowOff>15693</xdr:rowOff>
    </xdr:from>
    <xdr:to>
      <xdr:col>30</xdr:col>
      <xdr:colOff>407669</xdr:colOff>
      <xdr:row>47</xdr:row>
      <xdr:rowOff>15240</xdr:rowOff>
    </xdr:to>
    <xdr:sp macro="" textlink="">
      <xdr:nvSpPr>
        <xdr:cNvPr id="11" name="Rounded Rectangle 3">
          <a:extLst>
            <a:ext uri="{FF2B5EF4-FFF2-40B4-BE49-F238E27FC236}">
              <a16:creationId xmlns:a16="http://schemas.microsoft.com/office/drawing/2014/main" id="{00000000-0008-0000-0200-00000B000000}"/>
            </a:ext>
          </a:extLst>
        </xdr:cNvPr>
        <xdr:cNvSpPr/>
      </xdr:nvSpPr>
      <xdr:spPr>
        <a:xfrm>
          <a:off x="11559540" y="4039053"/>
          <a:ext cx="7593329" cy="457154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Final</a:t>
          </a:r>
          <a:r>
            <a:rPr lang="en-US" sz="4000" b="1" baseline="0">
              <a:solidFill>
                <a:schemeClr val="tx1"/>
              </a:solidFill>
              <a:latin typeface="Lucida Bright" panose="02040602050505020304" pitchFamily="18" charset="0"/>
            </a:rPr>
            <a:t> Exam</a:t>
          </a:r>
        </a:p>
        <a:p>
          <a:pPr algn="ctr"/>
          <a:r>
            <a:rPr lang="en-US" sz="4000" b="1" baseline="0">
              <a:solidFill>
                <a:schemeClr val="accent5">
                  <a:lumMod val="50000"/>
                </a:schemeClr>
              </a:solidFill>
              <a:latin typeface="Lucida Bright" panose="02040602050505020304" pitchFamily="18" charset="0"/>
            </a:rPr>
            <a:t>Sample Problems</a:t>
          </a:r>
        </a:p>
        <a:p>
          <a:pPr algn="ctr"/>
          <a:endParaRPr lang="en-US" sz="4000" b="1" baseline="0">
            <a:solidFill>
              <a:srgbClr val="C00000"/>
            </a:solidFill>
            <a:latin typeface="Lucida Bright" panose="02040602050505020304" pitchFamily="18" charset="0"/>
          </a:endParaRPr>
        </a:p>
        <a:p>
          <a:pPr algn="ctr"/>
          <a:r>
            <a:rPr lang="en-US" sz="3600" b="1" baseline="0">
              <a:solidFill>
                <a:srgbClr val="C00000"/>
              </a:solidFill>
              <a:latin typeface="Lucida Bright" panose="02040602050505020304" pitchFamily="18" charset="0"/>
            </a:rPr>
            <a:t>Waiting Lines</a:t>
          </a:r>
        </a:p>
        <a:p>
          <a:pPr algn="ctr"/>
          <a:endParaRPr lang="en-US" sz="3600" b="1" baseline="0">
            <a:solidFill>
              <a:schemeClr val="tx2">
                <a:lumMod val="50000"/>
              </a:schemeClr>
            </a:solidFill>
            <a:latin typeface="Lucida Bright" panose="02040602050505020304" pitchFamily="18" charset="0"/>
          </a:endParaRPr>
        </a:p>
        <a:p>
          <a:pPr algn="ctr"/>
          <a:r>
            <a:rPr lang="en-US" sz="3600" b="1" baseline="0">
              <a:solidFill>
                <a:schemeClr val="tx2">
                  <a:lumMod val="50000"/>
                </a:schemeClr>
              </a:solidFill>
              <a:latin typeface="Lucida Bright" panose="02040602050505020304" pitchFamily="18" charset="0"/>
            </a:rPr>
            <a:t>11/15/21</a:t>
          </a:r>
          <a:endParaRPr lang="en-US" sz="3600" b="1">
            <a:solidFill>
              <a:schemeClr val="tx2">
                <a:lumMod val="50000"/>
              </a:schemeClr>
            </a:solidFill>
            <a:latin typeface="Lucida Bright" panose="02040602050505020304" pitchFamily="18" charset="0"/>
          </a:endParaRPr>
        </a:p>
      </xdr:txBody>
    </xdr:sp>
    <xdr:clientData/>
  </xdr:twoCellAnchor>
  <xdr:twoCellAnchor>
    <xdr:from>
      <xdr:col>21</xdr:col>
      <xdr:colOff>188235</xdr:colOff>
      <xdr:row>12</xdr:row>
      <xdr:rowOff>175079</xdr:rowOff>
    </xdr:from>
    <xdr:to>
      <xdr:col>27</xdr:col>
      <xdr:colOff>14064</xdr:colOff>
      <xdr:row>19</xdr:row>
      <xdr:rowOff>130175</xdr:rowOff>
    </xdr:to>
    <xdr:sp macro="" textlink="">
      <xdr:nvSpPr>
        <xdr:cNvPr id="12" name="Rounded Rectangle 3">
          <a:hlinkClick xmlns:r="http://schemas.openxmlformats.org/officeDocument/2006/relationships" r:id="rId3"/>
          <a:extLst>
            <a:ext uri="{FF2B5EF4-FFF2-40B4-BE49-F238E27FC236}">
              <a16:creationId xmlns:a16="http://schemas.microsoft.com/office/drawing/2014/main" id="{00000000-0008-0000-0200-00000C000000}"/>
            </a:ext>
          </a:extLst>
        </xdr:cNvPr>
        <xdr:cNvSpPr/>
      </xdr:nvSpPr>
      <xdr:spPr>
        <a:xfrm>
          <a:off x="13309875" y="2369639"/>
          <a:ext cx="357486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chemeClr val="tx2">
                  <a:lumMod val="50000"/>
                </a:schemeClr>
              </a:solidFill>
              <a:latin typeface="Lucida Bright" panose="02040602050505020304" pitchFamily="18" charset="0"/>
            </a:rPr>
            <a:t>OM</a:t>
          </a:r>
          <a:r>
            <a:rPr lang="en-US" sz="4400" b="1" baseline="0">
              <a:solidFill>
                <a:schemeClr val="tx2">
                  <a:lumMod val="50000"/>
                </a:schemeClr>
              </a:solidFill>
              <a:latin typeface="Lucida Bright" panose="02040602050505020304" pitchFamily="18" charset="0"/>
            </a:rPr>
            <a:t> 302</a:t>
          </a:r>
          <a:endParaRPr lang="en-US" sz="4400" b="1">
            <a:solidFill>
              <a:schemeClr val="tx2">
                <a:lumMod val="50000"/>
              </a:schemeClr>
            </a:solidFill>
            <a:latin typeface="Lucida Bright" panose="02040602050505020304" pitchFamily="18"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C00-000002000000}"/>
            </a:ext>
          </a:extLst>
        </xdr:cNvPr>
        <xdr:cNvSpPr/>
      </xdr:nvSpPr>
      <xdr:spPr>
        <a:xfrm>
          <a:off x="2821941" y="618218"/>
          <a:ext cx="56972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142875</xdr:colOff>
      <xdr:row>12</xdr:row>
      <xdr:rowOff>78196</xdr:rowOff>
    </xdr:from>
    <xdr:to>
      <xdr:col>11</xdr:col>
      <xdr:colOff>1094105</xdr:colOff>
      <xdr:row>28</xdr:row>
      <xdr:rowOff>244475</xdr:rowOff>
    </xdr:to>
    <xdr:sp macro="" textlink="">
      <xdr:nvSpPr>
        <xdr:cNvPr id="3" name="TextBox 2">
          <a:extLst>
            <a:ext uri="{FF2B5EF4-FFF2-40B4-BE49-F238E27FC236}">
              <a16:creationId xmlns:a16="http://schemas.microsoft.com/office/drawing/2014/main" id="{00000000-0008-0000-1C00-000003000000}"/>
            </a:ext>
          </a:extLst>
        </xdr:cNvPr>
        <xdr:cNvSpPr txBox="1"/>
      </xdr:nvSpPr>
      <xdr:spPr>
        <a:xfrm>
          <a:off x="746125" y="2364196"/>
          <a:ext cx="8809355" cy="35317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 forecast F(t) was 1,050.</a:t>
          </a:r>
          <a:r>
            <a:rPr lang="en-US" sz="2000" baseline="0">
              <a:solidFill>
                <a:schemeClr val="dk1"/>
              </a:solidFill>
              <a:effectLst/>
              <a:latin typeface="Lucida Bright" panose="02040602050505020304" pitchFamily="18" charset="0"/>
              <a:ea typeface="+mn-ea"/>
              <a:cs typeface="+mn-cs"/>
            </a:rPr>
            <a:t> </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The actual demand in the present period D(t) was </a:t>
          </a:r>
          <a:r>
            <a:rPr lang="en-US" sz="2000">
              <a:solidFill>
                <a:schemeClr val="dk1"/>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and the</a:t>
          </a:r>
        </a:p>
        <a:p>
          <a:r>
            <a:rPr lang="en-US" sz="2000">
              <a:solidFill>
                <a:schemeClr val="dk1"/>
              </a:solidFill>
              <a:effectLst/>
              <a:latin typeface="Lucida Bright" panose="02040602050505020304" pitchFamily="18" charset="0"/>
              <a:ea typeface="+mn-ea"/>
              <a:cs typeface="+mn-cs"/>
            </a:rPr>
            <a:t>forecast for this month F(t+1)</a:t>
          </a:r>
          <a:r>
            <a:rPr lang="en-US" sz="2000" baseline="0">
              <a:solidFill>
                <a:schemeClr val="dk1"/>
              </a:solidFill>
              <a:effectLst/>
              <a:latin typeface="Lucida Bright" panose="02040602050505020304" pitchFamily="18" charset="0"/>
              <a:ea typeface="+mn-ea"/>
              <a:cs typeface="+mn-cs"/>
            </a:rPr>
            <a:t> is 1047.50</a:t>
          </a:r>
          <a:r>
            <a:rPr lang="en-US" sz="2000">
              <a:solidFill>
                <a:schemeClr val="dk1"/>
              </a:solidFill>
              <a:effectLst/>
              <a:latin typeface="Lucida Bright" panose="02040602050505020304" pitchFamily="18" charset="0"/>
              <a:ea typeface="+mn-ea"/>
              <a:cs typeface="+mn-cs"/>
            </a:rPr>
            <a:t>?</a:t>
          </a: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 </a:t>
          </a:r>
          <a:r>
            <a:rPr lang="el-GR" sz="2800" baseline="0">
              <a:solidFill>
                <a:schemeClr val="dk1"/>
              </a:solidFill>
              <a:effectLst/>
              <a:latin typeface="Times New Roman" panose="02020603050405020304" pitchFamily="18" charset="0"/>
              <a:ea typeface="+mn-ea"/>
              <a:cs typeface="Times New Roman" panose="02020603050405020304" pitchFamily="18" charset="0"/>
            </a:rPr>
            <a:t>α</a:t>
          </a:r>
          <a:r>
            <a:rPr lang="en-US" sz="2000" baseline="0">
              <a:solidFill>
                <a:schemeClr val="dk1"/>
              </a:solidFill>
              <a:effectLst/>
              <a:latin typeface="Lucida Bright" panose="02040602050505020304" pitchFamily="18" charset="0"/>
              <a:ea typeface="+mn-ea"/>
              <a:cs typeface="+mn-cs"/>
            </a:rPr>
            <a: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C00-000004000000}"/>
            </a:ext>
          </a:extLst>
        </xdr:cNvPr>
        <xdr:cNvSpPr/>
      </xdr:nvSpPr>
      <xdr:spPr>
        <a:xfrm>
          <a:off x="446678" y="440509"/>
          <a:ext cx="149007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6" name="Straight Connector 5">
          <a:extLst>
            <a:ext uri="{FF2B5EF4-FFF2-40B4-BE49-F238E27FC236}">
              <a16:creationId xmlns:a16="http://schemas.microsoft.com/office/drawing/2014/main" id="{00000000-0008-0000-1C00-000006000000}"/>
            </a:ext>
          </a:extLst>
        </xdr:cNvPr>
        <xdr:cNvCxnSpPr/>
      </xdr:nvCxnSpPr>
      <xdr:spPr>
        <a:xfrm flipH="1">
          <a:off x="9731375" y="2249170"/>
          <a:ext cx="0" cy="9972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C00-000009000000}"/>
            </a:ext>
          </a:extLst>
        </xdr:cNvPr>
        <xdr:cNvSpPr/>
      </xdr:nvSpPr>
      <xdr:spPr>
        <a:xfrm>
          <a:off x="112077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12</xdr:col>
      <xdr:colOff>238126</xdr:colOff>
      <xdr:row>39</xdr:row>
      <xdr:rowOff>254000</xdr:rowOff>
    </xdr:from>
    <xdr:to>
      <xdr:col>27</xdr:col>
      <xdr:colOff>222251</xdr:colOff>
      <xdr:row>63</xdr:row>
      <xdr:rowOff>174625</xdr:rowOff>
    </xdr:to>
    <xdr:sp macro="" textlink="">
      <xdr:nvSpPr>
        <xdr:cNvPr id="5" name="TextBox 4">
          <a:extLst>
            <a:ext uri="{FF2B5EF4-FFF2-40B4-BE49-F238E27FC236}">
              <a16:creationId xmlns:a16="http://schemas.microsoft.com/office/drawing/2014/main" id="{00000000-0008-0000-1C00-000005000000}"/>
            </a:ext>
          </a:extLst>
        </xdr:cNvPr>
        <xdr:cNvSpPr txBox="1"/>
      </xdr:nvSpPr>
      <xdr:spPr>
        <a:xfrm>
          <a:off x="10922001" y="8921750"/>
          <a:ext cx="9620250" cy="466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2100-000002000000}"/>
            </a:ext>
          </a:extLst>
        </xdr:cNvPr>
        <xdr:cNvSpPr/>
      </xdr:nvSpPr>
      <xdr:spPr>
        <a:xfrm>
          <a:off x="2764972" y="585105"/>
          <a:ext cx="523602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9</a:t>
          </a:r>
          <a:endParaRPr lang="en-US" sz="2800">
            <a:solidFill>
              <a:schemeClr val="tx1"/>
            </a:solidFill>
          </a:endParaRPr>
        </a:p>
      </xdr:txBody>
    </xdr:sp>
    <xdr:clientData/>
  </xdr:twoCellAnchor>
  <xdr:twoCellAnchor>
    <xdr:from>
      <xdr:col>2</xdr:col>
      <xdr:colOff>97971</xdr:colOff>
      <xdr:row>10</xdr:row>
      <xdr:rowOff>40822</xdr:rowOff>
    </xdr:from>
    <xdr:to>
      <xdr:col>14</xdr:col>
      <xdr:colOff>65314</xdr:colOff>
      <xdr:row>25</xdr:row>
      <xdr:rowOff>32658</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1317171" y="1945822"/>
          <a:ext cx="8101693" cy="34779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mn-lt"/>
              <a:ea typeface="+mn-ea"/>
              <a:cs typeface="+mn-cs"/>
            </a:rPr>
            <a:t>Anderson 336</a:t>
          </a:r>
        </a:p>
        <a:p>
          <a:r>
            <a:rPr lang="en-US" sz="1800" baseline="0">
              <a:solidFill>
                <a:schemeClr val="dk1"/>
              </a:solidFill>
              <a:latin typeface="+mn-lt"/>
              <a:ea typeface="+mn-ea"/>
              <a:cs typeface="+mn-cs"/>
            </a:rPr>
            <a:t>Lets assume that Best Burger is willing to assign a cost of $10 per hour for customer waiting time. The  average arrival rate is 45 customers per hour and each server can  process 60 customers per hour. The cost of wages and benefits is $7 per hour, per server.</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Calculate the total hourly cost for the single-channel and two-channel systems.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Which one, single-channel or two-channel, solution is more cost effective?</a:t>
          </a:r>
        </a:p>
        <a:p>
          <a:r>
            <a:rPr lang="en-US" sz="1800" baseline="0">
              <a:solidFill>
                <a:schemeClr val="dk1"/>
              </a:solidFill>
              <a:latin typeface="+mn-lt"/>
              <a:ea typeface="+mn-ea"/>
              <a:cs typeface="+mn-cs"/>
            </a:rPr>
            <a:t>Show the total hourly costs for both solutions.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Write your answer on the answer sheet</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100-000004000000}"/>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21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685800</xdr:colOff>
      <xdr:row>26</xdr:row>
      <xdr:rowOff>-1</xdr:rowOff>
    </xdr:from>
    <xdr:to>
      <xdr:col>13</xdr:col>
      <xdr:colOff>436107</xdr:colOff>
      <xdr:row>27</xdr:row>
      <xdr:rowOff>255815</xdr:rowOff>
    </xdr:to>
    <xdr:sp macro="" textlink="">
      <xdr:nvSpPr>
        <xdr:cNvPr id="6" name="Rounded Rectangle 6">
          <a:hlinkClick xmlns:r="http://schemas.openxmlformats.org/officeDocument/2006/relationships" r:id="rId2"/>
          <a:extLst>
            <a:ext uri="{FF2B5EF4-FFF2-40B4-BE49-F238E27FC236}">
              <a16:creationId xmlns:a16="http://schemas.microsoft.com/office/drawing/2014/main" id="{00000000-0008-0000-2100-000006000000}"/>
            </a:ext>
          </a:extLst>
        </xdr:cNvPr>
        <xdr:cNvSpPr/>
      </xdr:nvSpPr>
      <xdr:spPr>
        <a:xfrm>
          <a:off x="6172200" y="5686424"/>
          <a:ext cx="3007857" cy="551091"/>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WL</a:t>
          </a:r>
          <a:r>
            <a:rPr lang="en-US" sz="2800" baseline="0">
              <a:solidFill>
                <a:srgbClr val="FFFF00"/>
              </a:solidFill>
            </a:rPr>
            <a:t> Calculators</a:t>
          </a:r>
          <a:endParaRPr lang="en-US" sz="2800">
            <a:solidFill>
              <a:srgbClr val="FFFF00"/>
            </a:solidFill>
          </a:endParaRPr>
        </a:p>
      </xdr:txBody>
    </xdr:sp>
    <xdr:clientData/>
  </xdr:twoCellAnchor>
  <xdr:twoCellAnchor>
    <xdr:from>
      <xdr:col>15</xdr:col>
      <xdr:colOff>348343</xdr:colOff>
      <xdr:row>4</xdr:row>
      <xdr:rowOff>32657</xdr:rowOff>
    </xdr:from>
    <xdr:to>
      <xdr:col>19</xdr:col>
      <xdr:colOff>302078</xdr:colOff>
      <xdr:row>8</xdr:row>
      <xdr:rowOff>59873</xdr:rowOff>
    </xdr:to>
    <xdr:sp macro="" textlink="">
      <xdr:nvSpPr>
        <xdr:cNvPr id="7" name="Rounded Rectangle 7">
          <a:hlinkClick xmlns:r="http://schemas.openxmlformats.org/officeDocument/2006/relationships" r:id="rId3"/>
          <a:extLst>
            <a:ext uri="{FF2B5EF4-FFF2-40B4-BE49-F238E27FC236}">
              <a16:creationId xmlns:a16="http://schemas.microsoft.com/office/drawing/2014/main" id="{00000000-0008-0000-2100-000007000000}"/>
            </a:ext>
          </a:extLst>
        </xdr:cNvPr>
        <xdr:cNvSpPr/>
      </xdr:nvSpPr>
      <xdr:spPr>
        <a:xfrm>
          <a:off x="10311493" y="794657"/>
          <a:ext cx="2334985"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488496</xdr:colOff>
      <xdr:row>2</xdr:row>
      <xdr:rowOff>13605</xdr:rowOff>
    </xdr:from>
    <xdr:to>
      <xdr:col>18</xdr:col>
      <xdr:colOff>13607</xdr:colOff>
      <xdr:row>7</xdr:row>
      <xdr:rowOff>40820</xdr:rowOff>
    </xdr:to>
    <xdr:sp macro="" textlink="">
      <xdr:nvSpPr>
        <xdr:cNvPr id="8" name="Rounded Rectangle 1">
          <a:extLst>
            <a:ext uri="{FF2B5EF4-FFF2-40B4-BE49-F238E27FC236}">
              <a16:creationId xmlns:a16="http://schemas.microsoft.com/office/drawing/2014/main" id="{00000000-0008-0000-2200-000008000000}"/>
            </a:ext>
          </a:extLst>
        </xdr:cNvPr>
        <xdr:cNvSpPr/>
      </xdr:nvSpPr>
      <xdr:spPr>
        <a:xfrm>
          <a:off x="2888796" y="394605"/>
          <a:ext cx="6573611" cy="979715"/>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2</a:t>
          </a:r>
          <a:endParaRPr lang="en-US" sz="2800">
            <a:solidFill>
              <a:schemeClr val="tx1"/>
            </a:solidFill>
          </a:endParaRPr>
        </a:p>
      </xdr:txBody>
    </xdr:sp>
    <xdr:clientData/>
  </xdr:twoCellAnchor>
  <xdr:twoCellAnchor>
    <xdr:from>
      <xdr:col>1</xdr:col>
      <xdr:colOff>353786</xdr:colOff>
      <xdr:row>1</xdr:row>
      <xdr:rowOff>149678</xdr:rowOff>
    </xdr:from>
    <xdr:to>
      <xdr:col>3</xdr:col>
      <xdr:colOff>312965</xdr:colOff>
      <xdr:row>6</xdr:row>
      <xdr:rowOff>81644</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00000000-0008-0000-2200-000009000000}"/>
            </a:ext>
          </a:extLst>
        </xdr:cNvPr>
        <xdr:cNvSpPr/>
      </xdr:nvSpPr>
      <xdr:spPr>
        <a:xfrm>
          <a:off x="963386" y="340178"/>
          <a:ext cx="11783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0</xdr:col>
      <xdr:colOff>598715</xdr:colOff>
      <xdr:row>10</xdr:row>
      <xdr:rowOff>13606</xdr:rowOff>
    </xdr:from>
    <xdr:to>
      <xdr:col>19</xdr:col>
      <xdr:colOff>108857</xdr:colOff>
      <xdr:row>24</xdr:row>
      <xdr:rowOff>87085</xdr:rowOff>
    </xdr:to>
    <xdr:sp macro="" textlink="">
      <xdr:nvSpPr>
        <xdr:cNvPr id="10" name="TextBox 9">
          <a:extLst>
            <a:ext uri="{FF2B5EF4-FFF2-40B4-BE49-F238E27FC236}">
              <a16:creationId xmlns:a16="http://schemas.microsoft.com/office/drawing/2014/main" id="{00000000-0008-0000-2200-00000A000000}"/>
            </a:ext>
          </a:extLst>
        </xdr:cNvPr>
        <xdr:cNvSpPr txBox="1"/>
      </xdr:nvSpPr>
      <xdr:spPr>
        <a:xfrm>
          <a:off x="598715" y="1918606"/>
          <a:ext cx="9701892" cy="37025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Russell 731</a:t>
          </a:r>
        </a:p>
        <a:p>
          <a:r>
            <a:rPr lang="en-US" sz="2000">
              <a:solidFill>
                <a:schemeClr val="dk1"/>
              </a:solidFill>
              <a:latin typeface="+mn-lt"/>
              <a:ea typeface="+mn-ea"/>
              <a:cs typeface="+mn-cs"/>
            </a:rPr>
            <a:t>The</a:t>
          </a:r>
          <a:r>
            <a:rPr lang="en-US" sz="2000" baseline="0">
              <a:solidFill>
                <a:schemeClr val="dk1"/>
              </a:solidFill>
              <a:latin typeface="+mn-lt"/>
              <a:ea typeface="+mn-ea"/>
              <a:cs typeface="+mn-cs"/>
            </a:rPr>
            <a:t> Fast Shop Drive-In Market has one checkout counter where one employee operates the cash register. Customers arrive at the rate of 24 per hour according to a Poisson distribution, service times are exponentially distributed, with a mean rate of 30 customers per hour. The marketing manager want to determine:</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a) The probability that the server will be busy and customer will have to wait.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b) The probability that the server will be idle and a customer can be served.</a:t>
          </a:r>
          <a:endParaRPr lang="en-US" sz="2000">
            <a:solidFill>
              <a:schemeClr val="dk1"/>
            </a:solidFill>
            <a:latin typeface="+mn-lt"/>
            <a:ea typeface="+mn-ea"/>
            <a:cs typeface="+mn-cs"/>
          </a:endParaRPr>
        </a:p>
      </xdr:txBody>
    </xdr:sp>
    <xdr:clientData/>
  </xdr:twoCellAnchor>
  <xdr:twoCellAnchor>
    <xdr:from>
      <xdr:col>19</xdr:col>
      <xdr:colOff>323850</xdr:colOff>
      <xdr:row>1</xdr:row>
      <xdr:rowOff>54427</xdr:rowOff>
    </xdr:from>
    <xdr:to>
      <xdr:col>19</xdr:col>
      <xdr:colOff>323850</xdr:colOff>
      <xdr:row>40</xdr:row>
      <xdr:rowOff>122464</xdr:rowOff>
    </xdr:to>
    <xdr:cxnSp macro="">
      <xdr:nvCxnSpPr>
        <xdr:cNvPr id="11" name="Straight Connector 10">
          <a:extLst>
            <a:ext uri="{FF2B5EF4-FFF2-40B4-BE49-F238E27FC236}">
              <a16:creationId xmlns:a16="http://schemas.microsoft.com/office/drawing/2014/main" id="{00000000-0008-0000-2200-00000B000000}"/>
            </a:ext>
          </a:extLst>
        </xdr:cNvPr>
        <xdr:cNvCxnSpPr/>
      </xdr:nvCxnSpPr>
      <xdr:spPr>
        <a:xfrm flipH="1">
          <a:off x="10515600" y="244927"/>
          <a:ext cx="0" cy="95549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27215</xdr:colOff>
      <xdr:row>3</xdr:row>
      <xdr:rowOff>122464</xdr:rowOff>
    </xdr:from>
    <xdr:to>
      <xdr:col>25</xdr:col>
      <xdr:colOff>557893</xdr:colOff>
      <xdr:row>7</xdr:row>
      <xdr:rowOff>149679</xdr:rowOff>
    </xdr:to>
    <xdr:sp macro="" textlink="">
      <xdr:nvSpPr>
        <xdr:cNvPr id="12" name="Rounded Rectangle 5">
          <a:hlinkClick xmlns:r="http://schemas.openxmlformats.org/officeDocument/2006/relationships" r:id="rId2"/>
          <a:extLst>
            <a:ext uri="{FF2B5EF4-FFF2-40B4-BE49-F238E27FC236}">
              <a16:creationId xmlns:a16="http://schemas.microsoft.com/office/drawing/2014/main" id="{00000000-0008-0000-2200-00000C000000}"/>
            </a:ext>
          </a:extLst>
        </xdr:cNvPr>
        <xdr:cNvSpPr/>
      </xdr:nvSpPr>
      <xdr:spPr>
        <a:xfrm>
          <a:off x="12047765" y="693964"/>
          <a:ext cx="235947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twoCellAnchor>
    <xdr:from>
      <xdr:col>0</xdr:col>
      <xdr:colOff>359229</xdr:colOff>
      <xdr:row>25</xdr:row>
      <xdr:rowOff>261257</xdr:rowOff>
    </xdr:from>
    <xdr:to>
      <xdr:col>19</xdr:col>
      <xdr:colOff>503464</xdr:colOff>
      <xdr:row>25</xdr:row>
      <xdr:rowOff>261257</xdr:rowOff>
    </xdr:to>
    <xdr:cxnSp macro="">
      <xdr:nvCxnSpPr>
        <xdr:cNvPr id="13" name="Straight Connector 12">
          <a:extLst>
            <a:ext uri="{FF2B5EF4-FFF2-40B4-BE49-F238E27FC236}">
              <a16:creationId xmlns:a16="http://schemas.microsoft.com/office/drawing/2014/main" id="{00000000-0008-0000-2200-00000D000000}"/>
            </a:ext>
          </a:extLst>
        </xdr:cNvPr>
        <xdr:cNvCxnSpPr/>
      </xdr:nvCxnSpPr>
      <xdr:spPr>
        <a:xfrm flipV="1">
          <a:off x="359229" y="6128657"/>
          <a:ext cx="1033598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503918</xdr:colOff>
      <xdr:row>8</xdr:row>
      <xdr:rowOff>47625</xdr:rowOff>
    </xdr:from>
    <xdr:to>
      <xdr:col>13</xdr:col>
      <xdr:colOff>471261</xdr:colOff>
      <xdr:row>26</xdr:row>
      <xdr:rowOff>258537</xdr:rowOff>
    </xdr:to>
    <xdr:sp macro="" textlink="">
      <xdr:nvSpPr>
        <xdr:cNvPr id="2" name="TextBox 1">
          <a:extLst>
            <a:ext uri="{FF2B5EF4-FFF2-40B4-BE49-F238E27FC236}">
              <a16:creationId xmlns:a16="http://schemas.microsoft.com/office/drawing/2014/main" id="{00000000-0008-0000-2800-000002000000}"/>
            </a:ext>
          </a:extLst>
        </xdr:cNvPr>
        <xdr:cNvSpPr txBox="1"/>
      </xdr:nvSpPr>
      <xdr:spPr>
        <a:xfrm>
          <a:off x="1116239" y="1571625"/>
          <a:ext cx="8131629" cy="440191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Lets assume that Best Burger is willing to assign a cost of $10 per hour for customer waiting time.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average arrival rate is 45 customers per hour and each server can  process 60 customers per hour.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 The cost of wages and benefits is $7 per hour, per server.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total hourly cost for the single-channel and two-channel systems.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Which one, single-channel or two-channel, solution is more cost effective?</a:t>
          </a:r>
        </a:p>
        <a:p>
          <a:endParaRPr lang="en-US" sz="2000" baseline="0">
            <a:solidFill>
              <a:schemeClr val="dk1"/>
            </a:solidFill>
            <a:latin typeface="Lucida Bright" panose="02040602050505020304" pitchFamily="18" charset="0"/>
            <a:ea typeface="+mn-ea"/>
            <a:cs typeface="+mn-cs"/>
          </a:endParaRPr>
        </a:p>
      </xdr:txBody>
    </xdr:sp>
    <xdr:clientData/>
  </xdr:twoCellAnchor>
  <xdr:twoCellAnchor>
    <xdr:from>
      <xdr:col>0</xdr:col>
      <xdr:colOff>503465</xdr:colOff>
      <xdr:row>1</xdr:row>
      <xdr:rowOff>136071</xdr:rowOff>
    </xdr:from>
    <xdr:to>
      <xdr:col>2</xdr:col>
      <xdr:colOff>571500</xdr:colOff>
      <xdr:row>7</xdr:row>
      <xdr:rowOff>54429</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800-000003000000}"/>
            </a:ext>
          </a:extLst>
        </xdr:cNvPr>
        <xdr:cNvSpPr/>
      </xdr:nvSpPr>
      <xdr:spPr>
        <a:xfrm>
          <a:off x="503465" y="326571"/>
          <a:ext cx="1292678" cy="106135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28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285749</xdr:colOff>
      <xdr:row>27</xdr:row>
      <xdr:rowOff>187779</xdr:rowOff>
    </xdr:from>
    <xdr:to>
      <xdr:col>7</xdr:col>
      <xdr:colOff>131306</xdr:colOff>
      <xdr:row>30</xdr:row>
      <xdr:rowOff>73481</xdr:rowOff>
    </xdr:to>
    <xdr:sp macro="" textlink="">
      <xdr:nvSpPr>
        <xdr:cNvPr id="5" name="Rounded Rectangle 6">
          <a:hlinkClick xmlns:r="http://schemas.openxmlformats.org/officeDocument/2006/relationships" r:id="rId2"/>
          <a:extLst>
            <a:ext uri="{FF2B5EF4-FFF2-40B4-BE49-F238E27FC236}">
              <a16:creationId xmlns:a16="http://schemas.microsoft.com/office/drawing/2014/main" id="{00000000-0008-0000-2800-000005000000}"/>
            </a:ext>
          </a:extLst>
        </xdr:cNvPr>
        <xdr:cNvSpPr/>
      </xdr:nvSpPr>
      <xdr:spPr>
        <a:xfrm>
          <a:off x="285749" y="6202136"/>
          <a:ext cx="4131807"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Single-Channel</a:t>
          </a:r>
          <a:r>
            <a:rPr lang="en-US" sz="2800" baseline="0">
              <a:solidFill>
                <a:srgbClr val="FFFF00"/>
              </a:solidFill>
            </a:rPr>
            <a:t> Calculator </a:t>
          </a:r>
          <a:endParaRPr lang="en-US" sz="2800">
            <a:solidFill>
              <a:srgbClr val="FFFF00"/>
            </a:solidFill>
          </a:endParaRPr>
        </a:p>
      </xdr:txBody>
    </xdr:sp>
    <xdr:clientData/>
  </xdr:twoCellAnchor>
  <xdr:twoCellAnchor>
    <xdr:from>
      <xdr:col>15</xdr:col>
      <xdr:colOff>31750</xdr:colOff>
      <xdr:row>7</xdr:row>
      <xdr:rowOff>89805</xdr:rowOff>
    </xdr:from>
    <xdr:to>
      <xdr:col>22</xdr:col>
      <xdr:colOff>0</xdr:colOff>
      <xdr:row>19</xdr:row>
      <xdr:rowOff>13607</xdr:rowOff>
    </xdr:to>
    <xdr:sp macro="" textlink="">
      <xdr:nvSpPr>
        <xdr:cNvPr id="6" name="TextBox 5">
          <a:extLst>
            <a:ext uri="{FF2B5EF4-FFF2-40B4-BE49-F238E27FC236}">
              <a16:creationId xmlns:a16="http://schemas.microsoft.com/office/drawing/2014/main" id="{00000000-0008-0000-2800-000006000000}"/>
            </a:ext>
          </a:extLst>
        </xdr:cNvPr>
        <xdr:cNvSpPr txBox="1"/>
      </xdr:nvSpPr>
      <xdr:spPr>
        <a:xfrm>
          <a:off x="10033000" y="1423305"/>
          <a:ext cx="4254500" cy="22098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TC = Total Cost</a:t>
          </a:r>
        </a:p>
        <a:p>
          <a:r>
            <a:rPr lang="en-US" sz="2000">
              <a:latin typeface="Lucida Bright" panose="02040602050505020304" pitchFamily="18" charset="0"/>
            </a:rPr>
            <a:t>W</a:t>
          </a:r>
          <a:r>
            <a:rPr lang="en-US" sz="1600">
              <a:latin typeface="Lucida Bright" panose="02040602050505020304" pitchFamily="18" charset="0"/>
            </a:rPr>
            <a:t>C</a:t>
          </a:r>
          <a:r>
            <a:rPr lang="en-US" sz="2000">
              <a:latin typeface="Lucida Bright" panose="02040602050505020304" pitchFamily="18" charset="0"/>
            </a:rPr>
            <a:t> = Waiting Cost</a:t>
          </a:r>
        </a:p>
        <a:p>
          <a:r>
            <a:rPr lang="en-US" sz="2000">
              <a:latin typeface="Lucida Bright" panose="02040602050505020304" pitchFamily="18" charset="0"/>
            </a:rPr>
            <a:t>S</a:t>
          </a:r>
          <a:r>
            <a:rPr lang="en-US" sz="1600">
              <a:latin typeface="Lucida Bright" panose="02040602050505020304" pitchFamily="18" charset="0"/>
            </a:rPr>
            <a:t>C</a:t>
          </a:r>
          <a:r>
            <a:rPr lang="en-US" sz="2000">
              <a:latin typeface="Lucida Bright" panose="02040602050505020304" pitchFamily="18" charset="0"/>
            </a:rPr>
            <a:t> =</a:t>
          </a:r>
          <a:r>
            <a:rPr lang="en-US" sz="2000" baseline="0">
              <a:latin typeface="Lucida Bright" panose="02040602050505020304" pitchFamily="18" charset="0"/>
            </a:rPr>
            <a:t> Serving Cost</a:t>
          </a:r>
        </a:p>
        <a:p>
          <a:r>
            <a:rPr lang="en-US" sz="2000" baseline="0">
              <a:latin typeface="Lucida Bright" panose="02040602050505020304" pitchFamily="18" charset="0"/>
            </a:rPr>
            <a:t>k = number of channels</a:t>
          </a:r>
        </a:p>
        <a:p>
          <a:endParaRPr lang="en-US" sz="2000" baseline="0">
            <a:latin typeface="Lucida Bright" panose="02040602050505020304" pitchFamily="18" charset="0"/>
          </a:endParaRPr>
        </a:p>
        <a:p>
          <a:r>
            <a:rPr lang="en-US" sz="2000" b="1" baseline="0">
              <a:latin typeface="Lucida Bright" panose="02040602050505020304" pitchFamily="18" charset="0"/>
            </a:rPr>
            <a:t>TC = (W</a:t>
          </a:r>
          <a:r>
            <a:rPr lang="en-US" sz="1600" b="1" baseline="0">
              <a:latin typeface="Lucida Bright" panose="02040602050505020304" pitchFamily="18" charset="0"/>
            </a:rPr>
            <a:t>C</a:t>
          </a:r>
          <a:r>
            <a:rPr lang="en-US" sz="2000" b="1" baseline="0">
              <a:latin typeface="Lucida Bright" panose="02040602050505020304" pitchFamily="18" charset="0"/>
            </a:rPr>
            <a:t>*L) + (S</a:t>
          </a:r>
          <a:r>
            <a:rPr lang="en-US" sz="1600" b="1" baseline="0">
              <a:latin typeface="Lucida Bright" panose="02040602050505020304" pitchFamily="18" charset="0"/>
            </a:rPr>
            <a:t>C</a:t>
          </a:r>
          <a:r>
            <a:rPr lang="en-US" sz="2000" b="1" baseline="0">
              <a:latin typeface="Lucida Bright" panose="02040602050505020304" pitchFamily="18" charset="0"/>
            </a:rPr>
            <a:t>*k)</a:t>
          </a:r>
          <a:endParaRPr lang="en-US" sz="2000" b="1">
            <a:latin typeface="Lucida Bright" panose="02040602050505020304" pitchFamily="18" charset="0"/>
          </a:endParaRPr>
        </a:p>
      </xdr:txBody>
    </xdr:sp>
    <xdr:clientData/>
  </xdr:twoCellAnchor>
  <xdr:twoCellAnchor>
    <xdr:from>
      <xdr:col>15</xdr:col>
      <xdr:colOff>0</xdr:colOff>
      <xdr:row>20</xdr:row>
      <xdr:rowOff>239486</xdr:rowOff>
    </xdr:from>
    <xdr:to>
      <xdr:col>22</xdr:col>
      <xdr:colOff>0</xdr:colOff>
      <xdr:row>24</xdr:row>
      <xdr:rowOff>163285</xdr:rowOff>
    </xdr:to>
    <xdr:sp macro="" textlink="">
      <xdr:nvSpPr>
        <xdr:cNvPr id="7" name="TextBox 6">
          <a:extLst>
            <a:ext uri="{FF2B5EF4-FFF2-40B4-BE49-F238E27FC236}">
              <a16:creationId xmlns:a16="http://schemas.microsoft.com/office/drawing/2014/main" id="{00000000-0008-0000-2800-000007000000}"/>
            </a:ext>
          </a:extLst>
        </xdr:cNvPr>
        <xdr:cNvSpPr txBox="1"/>
      </xdr:nvSpPr>
      <xdr:spPr>
        <a:xfrm>
          <a:off x="10001250" y="4158343"/>
          <a:ext cx="4041321" cy="11212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TC</a:t>
          </a:r>
          <a:r>
            <a:rPr lang="en-US" sz="2000" baseline="0">
              <a:latin typeface="Lucida Bright" panose="02040602050505020304" pitchFamily="18" charset="0"/>
            </a:rPr>
            <a:t> = $10*L+$7*1</a:t>
          </a:r>
        </a:p>
        <a:p>
          <a:r>
            <a:rPr lang="en-US" sz="2000" baseline="0">
              <a:latin typeface="Lucida Bright" panose="02040602050505020304" pitchFamily="18" charset="0"/>
            </a:rPr>
            <a:t>for single channel </a:t>
          </a:r>
        </a:p>
        <a:p>
          <a:r>
            <a:rPr lang="en-US" sz="2000" baseline="0">
              <a:latin typeface="Lucida Bright" panose="02040602050505020304" pitchFamily="18" charset="0"/>
            </a:rPr>
            <a:t>L = 3 (from the SC Calculator)</a:t>
          </a:r>
        </a:p>
      </xdr:txBody>
    </xdr:sp>
    <xdr:clientData/>
  </xdr:twoCellAnchor>
  <xdr:twoCellAnchor>
    <xdr:from>
      <xdr:col>15</xdr:col>
      <xdr:colOff>0</xdr:colOff>
      <xdr:row>25</xdr:row>
      <xdr:rowOff>108857</xdr:rowOff>
    </xdr:from>
    <xdr:to>
      <xdr:col>22</xdr:col>
      <xdr:colOff>0</xdr:colOff>
      <xdr:row>31</xdr:row>
      <xdr:rowOff>13607</xdr:rowOff>
    </xdr:to>
    <xdr:sp macro="" textlink="">
      <xdr:nvSpPr>
        <xdr:cNvPr id="8" name="TextBox 7">
          <a:extLst>
            <a:ext uri="{FF2B5EF4-FFF2-40B4-BE49-F238E27FC236}">
              <a16:creationId xmlns:a16="http://schemas.microsoft.com/office/drawing/2014/main" id="{00000000-0008-0000-2800-000008000000}"/>
            </a:ext>
          </a:extLst>
        </xdr:cNvPr>
        <xdr:cNvSpPr txBox="1"/>
      </xdr:nvSpPr>
      <xdr:spPr>
        <a:xfrm>
          <a:off x="10001250" y="5524500"/>
          <a:ext cx="4041321" cy="13743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TC</a:t>
          </a:r>
          <a:r>
            <a:rPr lang="en-US" sz="2000" baseline="0">
              <a:latin typeface="Lucida Bright" panose="02040602050505020304" pitchFamily="18" charset="0"/>
            </a:rPr>
            <a:t> = $10*L+$7*2</a:t>
          </a:r>
        </a:p>
        <a:p>
          <a:r>
            <a:rPr lang="en-US" sz="2000" baseline="0">
              <a:latin typeface="Lucida Bright" panose="02040602050505020304" pitchFamily="18" charset="0"/>
            </a:rPr>
            <a:t>for two channel </a:t>
          </a:r>
        </a:p>
        <a:p>
          <a:r>
            <a:rPr lang="en-US" sz="2000" baseline="0">
              <a:latin typeface="Lucida Bright" panose="02040602050505020304" pitchFamily="18" charset="0"/>
            </a:rPr>
            <a:t>L = 0.8727 (from the TC Calculator)</a:t>
          </a:r>
        </a:p>
      </xdr:txBody>
    </xdr:sp>
    <xdr:clientData/>
  </xdr:twoCellAnchor>
  <xdr:twoCellAnchor>
    <xdr:from>
      <xdr:col>3</xdr:col>
      <xdr:colOff>585107</xdr:colOff>
      <xdr:row>2</xdr:row>
      <xdr:rowOff>122464</xdr:rowOff>
    </xdr:from>
    <xdr:to>
      <xdr:col>13</xdr:col>
      <xdr:colOff>435427</xdr:colOff>
      <xdr:row>6</xdr:row>
      <xdr:rowOff>163286</xdr:rowOff>
    </xdr:to>
    <xdr:sp macro="" textlink="">
      <xdr:nvSpPr>
        <xdr:cNvPr id="10" name="Rounded Rectangle 1">
          <a:extLst>
            <a:ext uri="{FF2B5EF4-FFF2-40B4-BE49-F238E27FC236}">
              <a16:creationId xmlns:a16="http://schemas.microsoft.com/office/drawing/2014/main" id="{00000000-0008-0000-2800-00000A000000}"/>
            </a:ext>
          </a:extLst>
        </xdr:cNvPr>
        <xdr:cNvSpPr/>
      </xdr:nvSpPr>
      <xdr:spPr>
        <a:xfrm>
          <a:off x="2422071" y="503464"/>
          <a:ext cx="6789963"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a:t>
          </a:r>
          <a:r>
            <a:rPr lang="en-US" sz="3200" b="0">
              <a:solidFill>
                <a:schemeClr val="accent2">
                  <a:lumMod val="60000"/>
                  <a:lumOff val="4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7</xdr:col>
      <xdr:colOff>503463</xdr:colOff>
      <xdr:row>27</xdr:row>
      <xdr:rowOff>149679</xdr:rowOff>
    </xdr:from>
    <xdr:to>
      <xdr:col>13</xdr:col>
      <xdr:colOff>149677</xdr:colOff>
      <xdr:row>30</xdr:row>
      <xdr:rowOff>35381</xdr:rowOff>
    </xdr:to>
    <xdr:sp macro="" textlink="">
      <xdr:nvSpPr>
        <xdr:cNvPr id="11" name="Rounded Rectangle 6">
          <a:hlinkClick xmlns:r="http://schemas.openxmlformats.org/officeDocument/2006/relationships" r:id="rId3"/>
          <a:extLst>
            <a:ext uri="{FF2B5EF4-FFF2-40B4-BE49-F238E27FC236}">
              <a16:creationId xmlns:a16="http://schemas.microsoft.com/office/drawing/2014/main" id="{00000000-0008-0000-2800-00000B000000}"/>
            </a:ext>
          </a:extLst>
        </xdr:cNvPr>
        <xdr:cNvSpPr/>
      </xdr:nvSpPr>
      <xdr:spPr>
        <a:xfrm>
          <a:off x="4789713" y="6164036"/>
          <a:ext cx="4136571"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Two-Channel</a:t>
          </a:r>
          <a:r>
            <a:rPr lang="en-US" sz="2800" baseline="0">
              <a:solidFill>
                <a:srgbClr val="FFFF00"/>
              </a:solidFill>
            </a:rPr>
            <a:t> Calculator </a:t>
          </a:r>
          <a:endParaRPr lang="en-US" sz="2800">
            <a:solidFill>
              <a:srgbClr val="FFFF00"/>
            </a:solidFill>
          </a:endParaRPr>
        </a:p>
      </xdr:txBody>
    </xdr:sp>
    <xdr:clientData/>
  </xdr:twoCellAnchor>
  <xdr:twoCellAnchor>
    <xdr:from>
      <xdr:col>25</xdr:col>
      <xdr:colOff>446767</xdr:colOff>
      <xdr:row>21</xdr:row>
      <xdr:rowOff>231322</xdr:rowOff>
    </xdr:from>
    <xdr:to>
      <xdr:col>28</xdr:col>
      <xdr:colOff>396875</xdr:colOff>
      <xdr:row>25</xdr:row>
      <xdr:rowOff>4536</xdr:rowOff>
    </xdr:to>
    <xdr:sp macro="" textlink="">
      <xdr:nvSpPr>
        <xdr:cNvPr id="13" name="Speech Bubble: Oval 12">
          <a:extLst>
            <a:ext uri="{FF2B5EF4-FFF2-40B4-BE49-F238E27FC236}">
              <a16:creationId xmlns:a16="http://schemas.microsoft.com/office/drawing/2014/main" id="{00000000-0008-0000-2800-00000D000000}"/>
            </a:ext>
          </a:extLst>
        </xdr:cNvPr>
        <xdr:cNvSpPr/>
      </xdr:nvSpPr>
      <xdr:spPr>
        <a:xfrm>
          <a:off x="16925017" y="4454072"/>
          <a:ext cx="1759858" cy="979714"/>
        </a:xfrm>
        <a:prstGeom prst="wedgeEllipseCallout">
          <a:avLst>
            <a:gd name="adj1" fmla="val -71870"/>
            <a:gd name="adj2" fmla="val 10652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chemeClr val="tx2">
                  <a:lumMod val="50000"/>
                </a:schemeClr>
              </a:solidFill>
              <a:latin typeface="Lucida Bright" panose="02040602050505020304" pitchFamily="18" charset="0"/>
            </a:rPr>
            <a:t>More Cost Effective</a:t>
          </a:r>
        </a:p>
      </xdr:txBody>
    </xdr:sp>
    <xdr:clientData/>
  </xdr:twoCellAnchor>
  <xdr:twoCellAnchor>
    <xdr:from>
      <xdr:col>15</xdr:col>
      <xdr:colOff>11339</xdr:colOff>
      <xdr:row>31</xdr:row>
      <xdr:rowOff>179614</xdr:rowOff>
    </xdr:from>
    <xdr:to>
      <xdr:col>22</xdr:col>
      <xdr:colOff>0</xdr:colOff>
      <xdr:row>37</xdr:row>
      <xdr:rowOff>77561</xdr:rowOff>
    </xdr:to>
    <xdr:sp macro="" textlink="">
      <xdr:nvSpPr>
        <xdr:cNvPr id="15" name="TextBox 14">
          <a:extLst>
            <a:ext uri="{FF2B5EF4-FFF2-40B4-BE49-F238E27FC236}">
              <a16:creationId xmlns:a16="http://schemas.microsoft.com/office/drawing/2014/main" id="{00000000-0008-0000-2800-00000F000000}"/>
            </a:ext>
          </a:extLst>
        </xdr:cNvPr>
        <xdr:cNvSpPr txBox="1"/>
      </xdr:nvSpPr>
      <xdr:spPr>
        <a:xfrm>
          <a:off x="10012589" y="7064828"/>
          <a:ext cx="4029982" cy="10409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2400" baseline="0">
              <a:latin typeface="Calibri"/>
            </a:rPr>
            <a:t>ρ</a:t>
          </a:r>
          <a:r>
            <a:rPr lang="en-US" sz="2400" baseline="0">
              <a:latin typeface="Calibri"/>
            </a:rPr>
            <a:t> = </a:t>
          </a:r>
          <a:r>
            <a:rPr lang="el-GR" sz="2400" baseline="0">
              <a:latin typeface="Calibri"/>
            </a:rPr>
            <a:t>λ</a:t>
          </a:r>
          <a:r>
            <a:rPr lang="en-US" sz="2400" baseline="0">
              <a:latin typeface="Calibri"/>
            </a:rPr>
            <a:t>/µ = 0.75</a:t>
          </a:r>
          <a:endParaRPr lang="en-US" sz="2400" baseline="0">
            <a:latin typeface="Lucida Bright" panose="02040602050505020304" pitchFamily="18" charset="0"/>
          </a:endParaRPr>
        </a:p>
      </xdr:txBody>
    </xdr:sp>
    <xdr:clientData/>
  </xdr:twoCellAnchor>
  <xdr:twoCellAnchor>
    <xdr:from>
      <xdr:col>15</xdr:col>
      <xdr:colOff>136071</xdr:colOff>
      <xdr:row>16</xdr:row>
      <xdr:rowOff>149679</xdr:rowOff>
    </xdr:from>
    <xdr:to>
      <xdr:col>17</xdr:col>
      <xdr:colOff>272143</xdr:colOff>
      <xdr:row>23</xdr:row>
      <xdr:rowOff>40821</xdr:rowOff>
    </xdr:to>
    <xdr:cxnSp macro="">
      <xdr:nvCxnSpPr>
        <xdr:cNvPr id="14" name="Straight Arrow Connector 13">
          <a:extLst>
            <a:ext uri="{FF2B5EF4-FFF2-40B4-BE49-F238E27FC236}">
              <a16:creationId xmlns:a16="http://schemas.microsoft.com/office/drawing/2014/main" id="{44001A28-EA9C-43FD-ADEB-B9C8DB12EB6D}"/>
            </a:ext>
          </a:extLst>
        </xdr:cNvPr>
        <xdr:cNvCxnSpPr/>
      </xdr:nvCxnSpPr>
      <xdr:spPr>
        <a:xfrm flipV="1">
          <a:off x="10137321" y="3197679"/>
          <a:ext cx="1306286" cy="1660071"/>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190500</xdr:colOff>
      <xdr:row>26</xdr:row>
      <xdr:rowOff>68036</xdr:rowOff>
    </xdr:from>
    <xdr:to>
      <xdr:col>17</xdr:col>
      <xdr:colOff>231322</xdr:colOff>
      <xdr:row>28</xdr:row>
      <xdr:rowOff>27215</xdr:rowOff>
    </xdr:to>
    <xdr:cxnSp macro="">
      <xdr:nvCxnSpPr>
        <xdr:cNvPr id="17" name="Straight Arrow Connector 16">
          <a:extLst>
            <a:ext uri="{FF2B5EF4-FFF2-40B4-BE49-F238E27FC236}">
              <a16:creationId xmlns:a16="http://schemas.microsoft.com/office/drawing/2014/main" id="{EDD3CAB5-CC01-446C-8232-80E11F5D870E}"/>
            </a:ext>
          </a:extLst>
        </xdr:cNvPr>
        <xdr:cNvCxnSpPr/>
      </xdr:nvCxnSpPr>
      <xdr:spPr>
        <a:xfrm flipV="1">
          <a:off x="10191750" y="5783036"/>
          <a:ext cx="1211036" cy="557893"/>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381001</xdr:colOff>
      <xdr:row>31</xdr:row>
      <xdr:rowOff>95251</xdr:rowOff>
    </xdr:from>
    <xdr:to>
      <xdr:col>12</xdr:col>
      <xdr:colOff>476249</xdr:colOff>
      <xdr:row>34</xdr:row>
      <xdr:rowOff>40823</xdr:rowOff>
    </xdr:to>
    <xdr:sp macro="" textlink="">
      <xdr:nvSpPr>
        <xdr:cNvPr id="19" name="TextBox 18">
          <a:extLst>
            <a:ext uri="{FF2B5EF4-FFF2-40B4-BE49-F238E27FC236}">
              <a16:creationId xmlns:a16="http://schemas.microsoft.com/office/drawing/2014/main" id="{60E4D1E6-7393-4D45-BEFE-B7B785E2A8C2}"/>
            </a:ext>
          </a:extLst>
        </xdr:cNvPr>
        <xdr:cNvSpPr txBox="1"/>
      </xdr:nvSpPr>
      <xdr:spPr>
        <a:xfrm>
          <a:off x="993322" y="6980465"/>
          <a:ext cx="7647213" cy="517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Click on</a:t>
          </a:r>
          <a:r>
            <a:rPr lang="en-US" sz="2000" baseline="0"/>
            <a:t> the calculator  for  the step by step process.</a:t>
          </a:r>
          <a:endParaRPr lang="en-US" sz="2000"/>
        </a:p>
      </xdr:txBody>
    </xdr:sp>
    <xdr:clientData/>
  </xdr:twoCellAnchor>
  <xdr:twoCellAnchor>
    <xdr:from>
      <xdr:col>15</xdr:col>
      <xdr:colOff>206829</xdr:colOff>
      <xdr:row>1</xdr:row>
      <xdr:rowOff>87086</xdr:rowOff>
    </xdr:from>
    <xdr:to>
      <xdr:col>19</xdr:col>
      <xdr:colOff>534307</xdr:colOff>
      <xdr:row>6</xdr:row>
      <xdr:rowOff>12700</xdr:rowOff>
    </xdr:to>
    <xdr:sp macro="" textlink="">
      <xdr:nvSpPr>
        <xdr:cNvPr id="18" name="Rectangle: Rounded Corners 17">
          <a:extLst>
            <a:ext uri="{FF2B5EF4-FFF2-40B4-BE49-F238E27FC236}">
              <a16:creationId xmlns:a16="http://schemas.microsoft.com/office/drawing/2014/main" id="{4B78927F-9506-408C-8E3F-7D60BB946595}"/>
            </a:ext>
          </a:extLst>
        </xdr:cNvPr>
        <xdr:cNvSpPr/>
      </xdr:nvSpPr>
      <xdr:spPr>
        <a:xfrm>
          <a:off x="10374086" y="272143"/>
          <a:ext cx="2765878" cy="850900"/>
        </a:xfrm>
        <a:prstGeom prst="roundRect">
          <a:avLst/>
        </a:prstGeom>
        <a:solidFill>
          <a:schemeClr val="accent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358987</xdr:colOff>
      <xdr:row>1</xdr:row>
      <xdr:rowOff>50800</xdr:rowOff>
    </xdr:from>
    <xdr:to>
      <xdr:col>2</xdr:col>
      <xdr:colOff>37254</xdr:colOff>
      <xdr:row>5</xdr:row>
      <xdr:rowOff>43180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FB1F6C20-0A37-4F4F-A4BE-639F6017225E}"/>
            </a:ext>
          </a:extLst>
        </xdr:cNvPr>
        <xdr:cNvSpPr/>
      </xdr:nvSpPr>
      <xdr:spPr>
        <a:xfrm>
          <a:off x="358987" y="241300"/>
          <a:ext cx="859367" cy="754380"/>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rgbClr val="FFC000"/>
              </a:solidFill>
            </a:rPr>
            <a:t>Back</a:t>
          </a:r>
        </a:p>
      </xdr:txBody>
    </xdr:sp>
    <xdr:clientData/>
  </xdr:twoCellAnchor>
  <xdr:twoCellAnchor>
    <xdr:from>
      <xdr:col>13</xdr:col>
      <xdr:colOff>7620</xdr:colOff>
      <xdr:row>8</xdr:row>
      <xdr:rowOff>0</xdr:rowOff>
    </xdr:from>
    <xdr:to>
      <xdr:col>14</xdr:col>
      <xdr:colOff>563880</xdr:colOff>
      <xdr:row>9</xdr:row>
      <xdr:rowOff>83820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D6B05E88-6FDF-47C3-B4C8-65D9DD630BD4}"/>
            </a:ext>
          </a:extLst>
        </xdr:cNvPr>
        <xdr:cNvSpPr/>
      </xdr:nvSpPr>
      <xdr:spPr>
        <a:xfrm>
          <a:off x="10561320" y="1562100"/>
          <a:ext cx="1146810" cy="274320"/>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accent2">
                  <a:lumMod val="50000"/>
                </a:schemeClr>
              </a:solidFill>
            </a:rPr>
            <a:t>Po</a:t>
          </a:r>
          <a:r>
            <a:rPr lang="en-US" sz="1600" b="1" baseline="0">
              <a:solidFill>
                <a:schemeClr val="accent2">
                  <a:lumMod val="50000"/>
                </a:schemeClr>
              </a:solidFill>
            </a:rPr>
            <a:t> Table</a:t>
          </a:r>
          <a:endParaRPr lang="en-US" sz="1600" b="1">
            <a:solidFill>
              <a:schemeClr val="accent2">
                <a:lumMod val="50000"/>
              </a:schemeClr>
            </a:solidFill>
          </a:endParaRPr>
        </a:p>
      </xdr:txBody>
    </xdr:sp>
    <xdr:clientData/>
  </xdr:twoCellAnchor>
  <xdr:twoCellAnchor>
    <xdr:from>
      <xdr:col>7</xdr:col>
      <xdr:colOff>1501140</xdr:colOff>
      <xdr:row>10</xdr:row>
      <xdr:rowOff>83820</xdr:rowOff>
    </xdr:from>
    <xdr:to>
      <xdr:col>8</xdr:col>
      <xdr:colOff>746760</xdr:colOff>
      <xdr:row>10</xdr:row>
      <xdr:rowOff>83820</xdr:rowOff>
    </xdr:to>
    <xdr:cxnSp macro="">
      <xdr:nvCxnSpPr>
        <xdr:cNvPr id="4" name="Straight Arrow Connector 3">
          <a:extLst>
            <a:ext uri="{FF2B5EF4-FFF2-40B4-BE49-F238E27FC236}">
              <a16:creationId xmlns:a16="http://schemas.microsoft.com/office/drawing/2014/main" id="{C21796AF-01AB-4A8A-9894-CCD8F90E3AB1}"/>
            </a:ext>
          </a:extLst>
        </xdr:cNvPr>
        <xdr:cNvCxnSpPr/>
      </xdr:nvCxnSpPr>
      <xdr:spPr>
        <a:xfrm flipV="1">
          <a:off x="5634990" y="2026920"/>
          <a:ext cx="238887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381000</xdr:colOff>
      <xdr:row>19</xdr:row>
      <xdr:rowOff>59267</xdr:rowOff>
    </xdr:from>
    <xdr:to>
      <xdr:col>18</xdr:col>
      <xdr:colOff>186266</xdr:colOff>
      <xdr:row>23</xdr:row>
      <xdr:rowOff>33867</xdr:rowOff>
    </xdr:to>
    <xdr:sp macro="" textlink="">
      <xdr:nvSpPr>
        <xdr:cNvPr id="5" name="TextBox 4">
          <a:extLst>
            <a:ext uri="{FF2B5EF4-FFF2-40B4-BE49-F238E27FC236}">
              <a16:creationId xmlns:a16="http://schemas.microsoft.com/office/drawing/2014/main" id="{5E491372-2FA9-4CE7-BBF7-8F3A674B59A2}"/>
            </a:ext>
          </a:extLst>
        </xdr:cNvPr>
        <xdr:cNvSpPr txBox="1"/>
      </xdr:nvSpPr>
      <xdr:spPr>
        <a:xfrm>
          <a:off x="12115800" y="3793067"/>
          <a:ext cx="1576916" cy="803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Extrapolate</a:t>
          </a:r>
          <a:r>
            <a:rPr lang="en-US" sz="1400" baseline="0"/>
            <a:t> values when needed</a:t>
          </a:r>
          <a:endParaRPr lang="en-US" sz="1400"/>
        </a:p>
      </xdr:txBody>
    </xdr:sp>
    <xdr:clientData/>
  </xdr:twoCellAnchor>
  <xdr:twoCellAnchor>
    <xdr:from>
      <xdr:col>12</xdr:col>
      <xdr:colOff>169333</xdr:colOff>
      <xdr:row>9</xdr:row>
      <xdr:rowOff>84666</xdr:rowOff>
    </xdr:from>
    <xdr:to>
      <xdr:col>12</xdr:col>
      <xdr:colOff>550333</xdr:colOff>
      <xdr:row>33</xdr:row>
      <xdr:rowOff>42333</xdr:rowOff>
    </xdr:to>
    <xdr:sp macro="" textlink="">
      <xdr:nvSpPr>
        <xdr:cNvPr id="6" name="Left Brace 5">
          <a:extLst>
            <a:ext uri="{FF2B5EF4-FFF2-40B4-BE49-F238E27FC236}">
              <a16:creationId xmlns:a16="http://schemas.microsoft.com/office/drawing/2014/main" id="{F30C3643-0E8A-4CBA-B015-43507ED7C666}"/>
            </a:ext>
          </a:extLst>
        </xdr:cNvPr>
        <xdr:cNvSpPr/>
      </xdr:nvSpPr>
      <xdr:spPr>
        <a:xfrm>
          <a:off x="10132483" y="1837266"/>
          <a:ext cx="381000" cy="4758267"/>
        </a:xfrm>
        <a:prstGeom prst="leftBrace">
          <a:avLst>
            <a:gd name="adj1" fmla="val 8333"/>
            <a:gd name="adj2" fmla="val 5018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59267</xdr:colOff>
      <xdr:row>9</xdr:row>
      <xdr:rowOff>67732</xdr:rowOff>
    </xdr:from>
    <xdr:to>
      <xdr:col>15</xdr:col>
      <xdr:colOff>338667</xdr:colOff>
      <xdr:row>33</xdr:row>
      <xdr:rowOff>59266</xdr:rowOff>
    </xdr:to>
    <xdr:sp macro="" textlink="">
      <xdr:nvSpPr>
        <xdr:cNvPr id="7" name="Left Brace 6">
          <a:extLst>
            <a:ext uri="{FF2B5EF4-FFF2-40B4-BE49-F238E27FC236}">
              <a16:creationId xmlns:a16="http://schemas.microsoft.com/office/drawing/2014/main" id="{20F24355-10AB-42D5-8069-5B122AFA96FA}"/>
            </a:ext>
          </a:extLst>
        </xdr:cNvPr>
        <xdr:cNvSpPr/>
      </xdr:nvSpPr>
      <xdr:spPr>
        <a:xfrm flipH="1">
          <a:off x="11794067" y="1820332"/>
          <a:ext cx="279400" cy="4792134"/>
        </a:xfrm>
        <a:prstGeom prst="leftBrace">
          <a:avLst>
            <a:gd name="adj1" fmla="val 8333"/>
            <a:gd name="adj2" fmla="val 5018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169333</xdr:colOff>
      <xdr:row>20</xdr:row>
      <xdr:rowOff>8467</xdr:rowOff>
    </xdr:from>
    <xdr:to>
      <xdr:col>12</xdr:col>
      <xdr:colOff>152398</xdr:colOff>
      <xdr:row>22</xdr:row>
      <xdr:rowOff>186268</xdr:rowOff>
    </xdr:to>
    <xdr:sp macro="" textlink="">
      <xdr:nvSpPr>
        <xdr:cNvPr id="8" name="TextBox 7">
          <a:extLst>
            <a:ext uri="{FF2B5EF4-FFF2-40B4-BE49-F238E27FC236}">
              <a16:creationId xmlns:a16="http://schemas.microsoft.com/office/drawing/2014/main" id="{B97BEB65-0374-47D7-AF7A-B1C19A3A01BA}"/>
            </a:ext>
          </a:extLst>
        </xdr:cNvPr>
        <xdr:cNvSpPr txBox="1"/>
      </xdr:nvSpPr>
      <xdr:spPr>
        <a:xfrm>
          <a:off x="8779933" y="3970867"/>
          <a:ext cx="1335615" cy="577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a:t>Select</a:t>
          </a:r>
          <a:r>
            <a:rPr lang="en-US" sz="1000" baseline="0"/>
            <a:t> from the Po Table and enter here</a:t>
          </a:r>
          <a:endParaRPr lang="en-US" sz="1000"/>
        </a:p>
      </xdr:txBody>
    </xdr:sp>
    <xdr:clientData/>
  </xdr:twoCellAnchor>
  <xdr:twoCellAnchor>
    <xdr:from>
      <xdr:col>9</xdr:col>
      <xdr:colOff>601134</xdr:colOff>
      <xdr:row>19</xdr:row>
      <xdr:rowOff>84667</xdr:rowOff>
    </xdr:from>
    <xdr:to>
      <xdr:col>11</xdr:col>
      <xdr:colOff>198968</xdr:colOff>
      <xdr:row>20</xdr:row>
      <xdr:rowOff>16934</xdr:rowOff>
    </xdr:to>
    <xdr:cxnSp macro="">
      <xdr:nvCxnSpPr>
        <xdr:cNvPr id="9" name="Elbow Connector 9">
          <a:extLst>
            <a:ext uri="{FF2B5EF4-FFF2-40B4-BE49-F238E27FC236}">
              <a16:creationId xmlns:a16="http://schemas.microsoft.com/office/drawing/2014/main" id="{BF95018E-90F7-45EE-9E2F-103DAD2C5C05}"/>
            </a:ext>
          </a:extLst>
        </xdr:cNvPr>
        <xdr:cNvCxnSpPr/>
      </xdr:nvCxnSpPr>
      <xdr:spPr>
        <a:xfrm rot="16200000" flipV="1">
          <a:off x="8925455" y="3504671"/>
          <a:ext cx="160867" cy="788459"/>
        </a:xfrm>
        <a:prstGeom prst="bentConnector2">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358987</xdr:colOff>
      <xdr:row>1</xdr:row>
      <xdr:rowOff>50800</xdr:rowOff>
    </xdr:from>
    <xdr:to>
      <xdr:col>2</xdr:col>
      <xdr:colOff>37254</xdr:colOff>
      <xdr:row>5</xdr:row>
      <xdr:rowOff>43180</xdr:rowOff>
    </xdr:to>
    <xdr:sp macro="" textlink="">
      <xdr:nvSpPr>
        <xdr:cNvPr id="10" name="Left Arrow 1">
          <a:hlinkClick xmlns:r="http://schemas.openxmlformats.org/officeDocument/2006/relationships" r:id="rId1"/>
          <a:extLst>
            <a:ext uri="{FF2B5EF4-FFF2-40B4-BE49-F238E27FC236}">
              <a16:creationId xmlns:a16="http://schemas.microsoft.com/office/drawing/2014/main" id="{00000000-0008-0000-2900-00000A000000}"/>
            </a:ext>
          </a:extLst>
        </xdr:cNvPr>
        <xdr:cNvSpPr/>
      </xdr:nvSpPr>
      <xdr:spPr>
        <a:xfrm>
          <a:off x="358987" y="241300"/>
          <a:ext cx="859367" cy="754380"/>
        </a:xfrm>
        <a:prstGeom prst="leftArrow">
          <a:avLst/>
        </a:prstGeom>
        <a:solidFill>
          <a:schemeClr val="accent3">
            <a:lumMod val="50000"/>
          </a:schemeClr>
        </a:solidFill>
        <a:effectLst>
          <a:outerShdw blurRad="50800" dist="50800" dir="5400000" algn="ctr" rotWithShape="0">
            <a:schemeClr val="bg1"/>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rgbClr val="FFC000"/>
              </a:solidFill>
            </a:rPr>
            <a:t>Back</a:t>
          </a:r>
        </a:p>
      </xdr:txBody>
    </xdr:sp>
    <xdr:clientData/>
  </xdr:twoCellAnchor>
  <xdr:twoCellAnchor>
    <xdr:from>
      <xdr:col>14</xdr:col>
      <xdr:colOff>7620</xdr:colOff>
      <xdr:row>8</xdr:row>
      <xdr:rowOff>0</xdr:rowOff>
    </xdr:from>
    <xdr:to>
      <xdr:col>15</xdr:col>
      <xdr:colOff>563880</xdr:colOff>
      <xdr:row>9</xdr:row>
      <xdr:rowOff>83820</xdr:rowOff>
    </xdr:to>
    <xdr:sp macro="" textlink="">
      <xdr:nvSpPr>
        <xdr:cNvPr id="11" name="Rounded Rectangle 2">
          <a:hlinkClick xmlns:r="http://schemas.openxmlformats.org/officeDocument/2006/relationships" r:id="rId2"/>
          <a:extLst>
            <a:ext uri="{FF2B5EF4-FFF2-40B4-BE49-F238E27FC236}">
              <a16:creationId xmlns:a16="http://schemas.microsoft.com/office/drawing/2014/main" id="{00000000-0008-0000-2900-00000B000000}"/>
            </a:ext>
          </a:extLst>
        </xdr:cNvPr>
        <xdr:cNvSpPr/>
      </xdr:nvSpPr>
      <xdr:spPr>
        <a:xfrm>
          <a:off x="10561320" y="1562100"/>
          <a:ext cx="1146810" cy="274320"/>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accent2">
                  <a:lumMod val="50000"/>
                </a:schemeClr>
              </a:solidFill>
            </a:rPr>
            <a:t>Po</a:t>
          </a:r>
          <a:r>
            <a:rPr lang="en-US" sz="1600" b="1" baseline="0">
              <a:solidFill>
                <a:schemeClr val="accent2">
                  <a:lumMod val="50000"/>
                </a:schemeClr>
              </a:solidFill>
            </a:rPr>
            <a:t> Table</a:t>
          </a:r>
          <a:endParaRPr lang="en-US" sz="1600" b="1">
            <a:solidFill>
              <a:schemeClr val="accent2">
                <a:lumMod val="50000"/>
              </a:schemeClr>
            </a:solidFill>
          </a:endParaRPr>
        </a:p>
      </xdr:txBody>
    </xdr:sp>
    <xdr:clientData/>
  </xdr:twoCellAnchor>
  <xdr:twoCellAnchor>
    <xdr:from>
      <xdr:col>7</xdr:col>
      <xdr:colOff>1501140</xdr:colOff>
      <xdr:row>10</xdr:row>
      <xdr:rowOff>83820</xdr:rowOff>
    </xdr:from>
    <xdr:to>
      <xdr:col>8</xdr:col>
      <xdr:colOff>746760</xdr:colOff>
      <xdr:row>10</xdr:row>
      <xdr:rowOff>83820</xdr:rowOff>
    </xdr:to>
    <xdr:cxnSp macro="">
      <xdr:nvCxnSpPr>
        <xdr:cNvPr id="12" name="Straight Arrow Connector 11">
          <a:extLst>
            <a:ext uri="{FF2B5EF4-FFF2-40B4-BE49-F238E27FC236}">
              <a16:creationId xmlns:a16="http://schemas.microsoft.com/office/drawing/2014/main" id="{00000000-0008-0000-2900-00000C000000}"/>
            </a:ext>
          </a:extLst>
        </xdr:cNvPr>
        <xdr:cNvCxnSpPr/>
      </xdr:nvCxnSpPr>
      <xdr:spPr>
        <a:xfrm flipV="1">
          <a:off x="5634990" y="2026920"/>
          <a:ext cx="238887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245534</xdr:colOff>
      <xdr:row>27</xdr:row>
      <xdr:rowOff>84668</xdr:rowOff>
    </xdr:from>
    <xdr:to>
      <xdr:col>13</xdr:col>
      <xdr:colOff>142875</xdr:colOff>
      <xdr:row>30</xdr:row>
      <xdr:rowOff>152401</xdr:rowOff>
    </xdr:to>
    <xdr:sp macro="" textlink="">
      <xdr:nvSpPr>
        <xdr:cNvPr id="16" name="TextBox 15">
          <a:extLst>
            <a:ext uri="{FF2B5EF4-FFF2-40B4-BE49-F238E27FC236}">
              <a16:creationId xmlns:a16="http://schemas.microsoft.com/office/drawing/2014/main" id="{00000000-0008-0000-2900-000010000000}"/>
            </a:ext>
          </a:extLst>
        </xdr:cNvPr>
        <xdr:cNvSpPr txBox="1"/>
      </xdr:nvSpPr>
      <xdr:spPr>
        <a:xfrm>
          <a:off x="9446684" y="5447243"/>
          <a:ext cx="983191" cy="667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a:t>Select</a:t>
          </a:r>
          <a:r>
            <a:rPr lang="en-US" sz="1000" baseline="0"/>
            <a:t> from the Po Table and enter here</a:t>
          </a:r>
          <a:endParaRPr lang="en-US" sz="1000"/>
        </a:p>
      </xdr:txBody>
    </xdr:sp>
    <xdr:clientData/>
  </xdr:twoCellAnchor>
  <xdr:twoCellAnchor>
    <xdr:from>
      <xdr:col>10</xdr:col>
      <xdr:colOff>19050</xdr:colOff>
      <xdr:row>19</xdr:row>
      <xdr:rowOff>152400</xdr:rowOff>
    </xdr:from>
    <xdr:to>
      <xdr:col>15</xdr:col>
      <xdr:colOff>123825</xdr:colOff>
      <xdr:row>23</xdr:row>
      <xdr:rowOff>104775</xdr:rowOff>
    </xdr:to>
    <xdr:cxnSp macro="">
      <xdr:nvCxnSpPr>
        <xdr:cNvPr id="19" name="Straight Arrow Connector 18">
          <a:extLst>
            <a:ext uri="{FF2B5EF4-FFF2-40B4-BE49-F238E27FC236}">
              <a16:creationId xmlns:a16="http://schemas.microsoft.com/office/drawing/2014/main" id="{00000000-0008-0000-2900-000013000000}"/>
            </a:ext>
          </a:extLst>
        </xdr:cNvPr>
        <xdr:cNvCxnSpPr/>
      </xdr:nvCxnSpPr>
      <xdr:spPr>
        <a:xfrm flipH="1" flipV="1">
          <a:off x="8629650" y="3886200"/>
          <a:ext cx="2647950" cy="78105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171450</xdr:colOff>
      <xdr:row>14</xdr:row>
      <xdr:rowOff>9524</xdr:rowOff>
    </xdr:from>
    <xdr:to>
      <xdr:col>14</xdr:col>
      <xdr:colOff>19050</xdr:colOff>
      <xdr:row>23</xdr:row>
      <xdr:rowOff>104774</xdr:rowOff>
    </xdr:to>
    <xdr:cxnSp macro="">
      <xdr:nvCxnSpPr>
        <xdr:cNvPr id="9" name="Connector: Elbow 8">
          <a:extLst>
            <a:ext uri="{FF2B5EF4-FFF2-40B4-BE49-F238E27FC236}">
              <a16:creationId xmlns:a16="http://schemas.microsoft.com/office/drawing/2014/main" id="{00000000-0008-0000-2900-000009000000}"/>
            </a:ext>
          </a:extLst>
        </xdr:cNvPr>
        <xdr:cNvCxnSpPr/>
      </xdr:nvCxnSpPr>
      <xdr:spPr>
        <a:xfrm rot="16200000" flipH="1">
          <a:off x="9382125" y="3467099"/>
          <a:ext cx="1952625" cy="447675"/>
        </a:xfrm>
        <a:prstGeom prst="bentConnector3">
          <a:avLst>
            <a:gd name="adj1" fmla="val 100244"/>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402166</xdr:colOff>
      <xdr:row>9</xdr:row>
      <xdr:rowOff>10584</xdr:rowOff>
    </xdr:from>
    <xdr:to>
      <xdr:col>6</xdr:col>
      <xdr:colOff>264583</xdr:colOff>
      <xdr:row>12</xdr:row>
      <xdr:rowOff>169334</xdr:rowOff>
    </xdr:to>
    <xdr:sp macro="" textlink="">
      <xdr:nvSpPr>
        <xdr:cNvPr id="2" name="TextBox 1">
          <a:extLst>
            <a:ext uri="{FF2B5EF4-FFF2-40B4-BE49-F238E27FC236}">
              <a16:creationId xmlns:a16="http://schemas.microsoft.com/office/drawing/2014/main" id="{45E809D4-CBF9-4076-979A-4D0D2B537773}"/>
            </a:ext>
          </a:extLst>
        </xdr:cNvPr>
        <xdr:cNvSpPr txBox="1"/>
      </xdr:nvSpPr>
      <xdr:spPr>
        <a:xfrm>
          <a:off x="994833" y="1767417"/>
          <a:ext cx="282575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two</a:t>
          </a:r>
          <a:r>
            <a:rPr lang="en-US" sz="1100" baseline="0"/>
            <a:t> channel configuration:</a:t>
          </a:r>
        </a:p>
        <a:p>
          <a:endParaRPr lang="en-US" sz="1100" baseline="0"/>
        </a:p>
        <a:p>
          <a:r>
            <a:rPr lang="en-US" sz="1100" baseline="0"/>
            <a:t>1. Enter the Arrival Rate and the Service Rate</a:t>
          </a:r>
          <a:endParaRPr lang="en-US" sz="1100"/>
        </a:p>
      </xdr:txBody>
    </xdr:sp>
    <xdr:clientData/>
  </xdr:twoCellAnchor>
  <xdr:twoCellAnchor>
    <xdr:from>
      <xdr:col>10</xdr:col>
      <xdr:colOff>412749</xdr:colOff>
      <xdr:row>1</xdr:row>
      <xdr:rowOff>116417</xdr:rowOff>
    </xdr:from>
    <xdr:to>
      <xdr:col>16</xdr:col>
      <xdr:colOff>95249</xdr:colOff>
      <xdr:row>7</xdr:row>
      <xdr:rowOff>31750</xdr:rowOff>
    </xdr:to>
    <xdr:sp macro="" textlink="">
      <xdr:nvSpPr>
        <xdr:cNvPr id="13" name="TextBox 12">
          <a:extLst>
            <a:ext uri="{FF2B5EF4-FFF2-40B4-BE49-F238E27FC236}">
              <a16:creationId xmlns:a16="http://schemas.microsoft.com/office/drawing/2014/main" id="{9A91D5B8-4124-4273-8ABF-0894BDFADC62}"/>
            </a:ext>
          </a:extLst>
        </xdr:cNvPr>
        <xdr:cNvSpPr txBox="1"/>
      </xdr:nvSpPr>
      <xdr:spPr>
        <a:xfrm>
          <a:off x="9038166" y="306917"/>
          <a:ext cx="2825750" cy="11006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two</a:t>
          </a:r>
          <a:r>
            <a:rPr lang="en-US" sz="1100" baseline="0"/>
            <a:t> channel configuration:</a:t>
          </a:r>
        </a:p>
        <a:p>
          <a:endParaRPr lang="en-US" sz="1100" baseline="0"/>
        </a:p>
        <a:p>
          <a:r>
            <a:rPr lang="en-US" sz="1100" baseline="0"/>
            <a:t>2. Take this ratio (0.7500) and look at the corresponding value (0.4545)</a:t>
          </a:r>
          <a:endParaRPr lang="en-US" sz="1100"/>
        </a:p>
      </xdr:txBody>
    </xdr:sp>
    <xdr:clientData/>
  </xdr:twoCellAnchor>
  <xdr:twoCellAnchor>
    <xdr:from>
      <xdr:col>16</xdr:col>
      <xdr:colOff>78316</xdr:colOff>
      <xdr:row>21</xdr:row>
      <xdr:rowOff>162983</xdr:rowOff>
    </xdr:from>
    <xdr:to>
      <xdr:col>19</xdr:col>
      <xdr:colOff>550333</xdr:colOff>
      <xdr:row>25</xdr:row>
      <xdr:rowOff>74083</xdr:rowOff>
    </xdr:to>
    <xdr:sp macro="" textlink="">
      <xdr:nvSpPr>
        <xdr:cNvPr id="14" name="TextBox 13">
          <a:extLst>
            <a:ext uri="{FF2B5EF4-FFF2-40B4-BE49-F238E27FC236}">
              <a16:creationId xmlns:a16="http://schemas.microsoft.com/office/drawing/2014/main" id="{E83EA877-4606-4CFF-9043-7564D13B45CF}"/>
            </a:ext>
          </a:extLst>
        </xdr:cNvPr>
        <xdr:cNvSpPr txBox="1"/>
      </xdr:nvSpPr>
      <xdr:spPr>
        <a:xfrm>
          <a:off x="11846983" y="4343400"/>
          <a:ext cx="2250017" cy="715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two</a:t>
          </a:r>
          <a:r>
            <a:rPr lang="en-US" sz="1100" baseline="0"/>
            <a:t> channel configuration:</a:t>
          </a:r>
        </a:p>
        <a:p>
          <a:endParaRPr lang="en-US" sz="1100" baseline="0"/>
        </a:p>
        <a:p>
          <a:r>
            <a:rPr lang="en-US" sz="1100" baseline="0"/>
            <a:t>3. Plug it in in the Po cell</a:t>
          </a:r>
          <a:endParaRPr lang="en-US" sz="1100"/>
        </a:p>
      </xdr:txBody>
    </xdr:sp>
    <xdr:clientData/>
  </xdr:twoCellAnchor>
  <xdr:twoCellAnchor>
    <xdr:from>
      <xdr:col>20</xdr:col>
      <xdr:colOff>516467</xdr:colOff>
      <xdr:row>42</xdr:row>
      <xdr:rowOff>40216</xdr:rowOff>
    </xdr:from>
    <xdr:to>
      <xdr:col>24</xdr:col>
      <xdr:colOff>395817</xdr:colOff>
      <xdr:row>45</xdr:row>
      <xdr:rowOff>184149</xdr:rowOff>
    </xdr:to>
    <xdr:sp macro="" textlink="">
      <xdr:nvSpPr>
        <xdr:cNvPr id="15" name="TextBox 14">
          <a:extLst>
            <a:ext uri="{FF2B5EF4-FFF2-40B4-BE49-F238E27FC236}">
              <a16:creationId xmlns:a16="http://schemas.microsoft.com/office/drawing/2014/main" id="{4ED37176-8D9D-49B1-8C8D-A13233CC35E6}"/>
            </a:ext>
          </a:extLst>
        </xdr:cNvPr>
        <xdr:cNvSpPr txBox="1"/>
      </xdr:nvSpPr>
      <xdr:spPr>
        <a:xfrm>
          <a:off x="14655800" y="8379883"/>
          <a:ext cx="2250017" cy="715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two</a:t>
          </a:r>
          <a:r>
            <a:rPr lang="en-US" sz="1100" baseline="0"/>
            <a:t> channel configuration:</a:t>
          </a:r>
        </a:p>
        <a:p>
          <a:endParaRPr lang="en-US" sz="1100" baseline="0"/>
        </a:p>
        <a:p>
          <a:r>
            <a:rPr lang="en-US" sz="1100" baseline="0"/>
            <a:t>3. Plug it in in the Po cell</a:t>
          </a:r>
          <a:endParaRPr lang="en-US" sz="1100"/>
        </a:p>
      </xdr:txBody>
    </xdr:sp>
    <xdr:clientData/>
  </xdr:twoCellAnchor>
  <xdr:twoCellAnchor>
    <xdr:from>
      <xdr:col>0</xdr:col>
      <xdr:colOff>328083</xdr:colOff>
      <xdr:row>16</xdr:row>
      <xdr:rowOff>52916</xdr:rowOff>
    </xdr:from>
    <xdr:to>
      <xdr:col>5</xdr:col>
      <xdr:colOff>190500</xdr:colOff>
      <xdr:row>21</xdr:row>
      <xdr:rowOff>31750</xdr:rowOff>
    </xdr:to>
    <xdr:sp macro="" textlink="">
      <xdr:nvSpPr>
        <xdr:cNvPr id="17" name="TextBox 16">
          <a:extLst>
            <a:ext uri="{FF2B5EF4-FFF2-40B4-BE49-F238E27FC236}">
              <a16:creationId xmlns:a16="http://schemas.microsoft.com/office/drawing/2014/main" id="{2AD9921A-BB7F-4AD8-95E4-44AE181D69CF}"/>
            </a:ext>
          </a:extLst>
        </xdr:cNvPr>
        <xdr:cNvSpPr txBox="1"/>
      </xdr:nvSpPr>
      <xdr:spPr>
        <a:xfrm>
          <a:off x="328083" y="3185583"/>
          <a:ext cx="2825750" cy="10265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two</a:t>
          </a:r>
          <a:r>
            <a:rPr lang="en-US" sz="1100" baseline="0"/>
            <a:t> channel configuration:</a:t>
          </a:r>
        </a:p>
        <a:p>
          <a:endParaRPr lang="en-US" sz="1100" baseline="0"/>
        </a:p>
        <a:p>
          <a:r>
            <a:rPr lang="en-US" sz="1100" baseline="0"/>
            <a:t>4. Use the 0.8727 value of L in your two-channel equation</a:t>
          </a:r>
          <a:endParaRPr lang="en-US" sz="1100"/>
        </a:p>
      </xdr:txBody>
    </xdr:sp>
    <xdr:clientData/>
  </xdr:twoCellAnchor>
  <xdr:twoCellAnchor>
    <xdr:from>
      <xdr:col>4</xdr:col>
      <xdr:colOff>444500</xdr:colOff>
      <xdr:row>19</xdr:row>
      <xdr:rowOff>42333</xdr:rowOff>
    </xdr:from>
    <xdr:to>
      <xdr:col>8</xdr:col>
      <xdr:colOff>687917</xdr:colOff>
      <xdr:row>23</xdr:row>
      <xdr:rowOff>63501</xdr:rowOff>
    </xdr:to>
    <xdr:cxnSp macro="">
      <xdr:nvCxnSpPr>
        <xdr:cNvPr id="18" name="Straight Arrow Connector 17">
          <a:extLst>
            <a:ext uri="{FF2B5EF4-FFF2-40B4-BE49-F238E27FC236}">
              <a16:creationId xmlns:a16="http://schemas.microsoft.com/office/drawing/2014/main" id="{609851D8-DA03-4B4A-82E5-8BAD698B7936}"/>
            </a:ext>
          </a:extLst>
        </xdr:cNvPr>
        <xdr:cNvCxnSpPr/>
      </xdr:nvCxnSpPr>
      <xdr:spPr>
        <a:xfrm>
          <a:off x="2815167" y="3788833"/>
          <a:ext cx="5175250" cy="857251"/>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358987</xdr:colOff>
      <xdr:row>1</xdr:row>
      <xdr:rowOff>50800</xdr:rowOff>
    </xdr:from>
    <xdr:to>
      <xdr:col>2</xdr:col>
      <xdr:colOff>37254</xdr:colOff>
      <xdr:row>5</xdr:row>
      <xdr:rowOff>43180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9D2365EB-C4AB-4214-B522-27E2C8EACEBD}"/>
            </a:ext>
          </a:extLst>
        </xdr:cNvPr>
        <xdr:cNvSpPr/>
      </xdr:nvSpPr>
      <xdr:spPr>
        <a:xfrm>
          <a:off x="358987" y="241300"/>
          <a:ext cx="859367" cy="754380"/>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rgbClr val="FFC000"/>
              </a:solidFill>
            </a:rPr>
            <a:t>Back</a:t>
          </a:r>
        </a:p>
      </xdr:txBody>
    </xdr:sp>
    <xdr:clientData/>
  </xdr:twoCellAnchor>
  <xdr:twoCellAnchor>
    <xdr:from>
      <xdr:col>13</xdr:col>
      <xdr:colOff>7620</xdr:colOff>
      <xdr:row>8</xdr:row>
      <xdr:rowOff>0</xdr:rowOff>
    </xdr:from>
    <xdr:to>
      <xdr:col>14</xdr:col>
      <xdr:colOff>563880</xdr:colOff>
      <xdr:row>9</xdr:row>
      <xdr:rowOff>83820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B1B79D41-5D51-419B-B30C-566B66AAEFF4}"/>
            </a:ext>
          </a:extLst>
        </xdr:cNvPr>
        <xdr:cNvSpPr/>
      </xdr:nvSpPr>
      <xdr:spPr>
        <a:xfrm>
          <a:off x="10561320" y="1562100"/>
          <a:ext cx="1146810" cy="274320"/>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accent2">
                  <a:lumMod val="50000"/>
                </a:schemeClr>
              </a:solidFill>
            </a:rPr>
            <a:t>Po</a:t>
          </a:r>
          <a:r>
            <a:rPr lang="en-US" sz="1600" b="1" baseline="0">
              <a:solidFill>
                <a:schemeClr val="accent2">
                  <a:lumMod val="50000"/>
                </a:schemeClr>
              </a:solidFill>
            </a:rPr>
            <a:t> Table</a:t>
          </a:r>
          <a:endParaRPr lang="en-US" sz="1600" b="1">
            <a:solidFill>
              <a:schemeClr val="accent2">
                <a:lumMod val="50000"/>
              </a:schemeClr>
            </a:solidFill>
          </a:endParaRPr>
        </a:p>
      </xdr:txBody>
    </xdr:sp>
    <xdr:clientData/>
  </xdr:twoCellAnchor>
  <xdr:twoCellAnchor>
    <xdr:from>
      <xdr:col>7</xdr:col>
      <xdr:colOff>1501140</xdr:colOff>
      <xdr:row>10</xdr:row>
      <xdr:rowOff>83820</xdr:rowOff>
    </xdr:from>
    <xdr:to>
      <xdr:col>8</xdr:col>
      <xdr:colOff>746760</xdr:colOff>
      <xdr:row>10</xdr:row>
      <xdr:rowOff>83820</xdr:rowOff>
    </xdr:to>
    <xdr:cxnSp macro="">
      <xdr:nvCxnSpPr>
        <xdr:cNvPr id="4" name="Straight Arrow Connector 3">
          <a:extLst>
            <a:ext uri="{FF2B5EF4-FFF2-40B4-BE49-F238E27FC236}">
              <a16:creationId xmlns:a16="http://schemas.microsoft.com/office/drawing/2014/main" id="{2EBA7DD0-04E9-4F14-A35E-8D310B2569F2}"/>
            </a:ext>
          </a:extLst>
        </xdr:cNvPr>
        <xdr:cNvCxnSpPr/>
      </xdr:nvCxnSpPr>
      <xdr:spPr>
        <a:xfrm flipV="1">
          <a:off x="5634990" y="2026920"/>
          <a:ext cx="238887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381000</xdr:colOff>
      <xdr:row>19</xdr:row>
      <xdr:rowOff>59267</xdr:rowOff>
    </xdr:from>
    <xdr:to>
      <xdr:col>18</xdr:col>
      <xdr:colOff>186266</xdr:colOff>
      <xdr:row>23</xdr:row>
      <xdr:rowOff>33867</xdr:rowOff>
    </xdr:to>
    <xdr:sp macro="" textlink="">
      <xdr:nvSpPr>
        <xdr:cNvPr id="5" name="TextBox 4">
          <a:extLst>
            <a:ext uri="{FF2B5EF4-FFF2-40B4-BE49-F238E27FC236}">
              <a16:creationId xmlns:a16="http://schemas.microsoft.com/office/drawing/2014/main" id="{2F378F7F-4560-4989-92BD-9BD14DEB3A43}"/>
            </a:ext>
          </a:extLst>
        </xdr:cNvPr>
        <xdr:cNvSpPr txBox="1"/>
      </xdr:nvSpPr>
      <xdr:spPr>
        <a:xfrm>
          <a:off x="12115800" y="3793067"/>
          <a:ext cx="1576916" cy="803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Extrapolate</a:t>
          </a:r>
          <a:r>
            <a:rPr lang="en-US" sz="1400" baseline="0"/>
            <a:t> values when needed</a:t>
          </a:r>
          <a:endParaRPr lang="en-US" sz="1400"/>
        </a:p>
      </xdr:txBody>
    </xdr:sp>
    <xdr:clientData/>
  </xdr:twoCellAnchor>
  <xdr:twoCellAnchor>
    <xdr:from>
      <xdr:col>12</xdr:col>
      <xdr:colOff>169333</xdr:colOff>
      <xdr:row>9</xdr:row>
      <xdr:rowOff>84666</xdr:rowOff>
    </xdr:from>
    <xdr:to>
      <xdr:col>12</xdr:col>
      <xdr:colOff>550333</xdr:colOff>
      <xdr:row>33</xdr:row>
      <xdr:rowOff>42333</xdr:rowOff>
    </xdr:to>
    <xdr:sp macro="" textlink="">
      <xdr:nvSpPr>
        <xdr:cNvPr id="6" name="Left Brace 5">
          <a:extLst>
            <a:ext uri="{FF2B5EF4-FFF2-40B4-BE49-F238E27FC236}">
              <a16:creationId xmlns:a16="http://schemas.microsoft.com/office/drawing/2014/main" id="{A04C605C-9598-458C-B0B5-AC01E02202D0}"/>
            </a:ext>
          </a:extLst>
        </xdr:cNvPr>
        <xdr:cNvSpPr/>
      </xdr:nvSpPr>
      <xdr:spPr>
        <a:xfrm>
          <a:off x="10132483" y="1837266"/>
          <a:ext cx="381000" cy="4758267"/>
        </a:xfrm>
        <a:prstGeom prst="leftBrace">
          <a:avLst>
            <a:gd name="adj1" fmla="val 8333"/>
            <a:gd name="adj2" fmla="val 5018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59267</xdr:colOff>
      <xdr:row>9</xdr:row>
      <xdr:rowOff>67732</xdr:rowOff>
    </xdr:from>
    <xdr:to>
      <xdr:col>15</xdr:col>
      <xdr:colOff>338667</xdr:colOff>
      <xdr:row>33</xdr:row>
      <xdr:rowOff>59266</xdr:rowOff>
    </xdr:to>
    <xdr:sp macro="" textlink="">
      <xdr:nvSpPr>
        <xdr:cNvPr id="7" name="Left Brace 6">
          <a:extLst>
            <a:ext uri="{FF2B5EF4-FFF2-40B4-BE49-F238E27FC236}">
              <a16:creationId xmlns:a16="http://schemas.microsoft.com/office/drawing/2014/main" id="{DCEA6985-D352-4819-845E-6761A0ACE310}"/>
            </a:ext>
          </a:extLst>
        </xdr:cNvPr>
        <xdr:cNvSpPr/>
      </xdr:nvSpPr>
      <xdr:spPr>
        <a:xfrm flipH="1">
          <a:off x="11794067" y="1820332"/>
          <a:ext cx="279400" cy="4792134"/>
        </a:xfrm>
        <a:prstGeom prst="leftBrace">
          <a:avLst>
            <a:gd name="adj1" fmla="val 8333"/>
            <a:gd name="adj2" fmla="val 5018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169333</xdr:colOff>
      <xdr:row>20</xdr:row>
      <xdr:rowOff>8467</xdr:rowOff>
    </xdr:from>
    <xdr:to>
      <xdr:col>12</xdr:col>
      <xdr:colOff>152398</xdr:colOff>
      <xdr:row>22</xdr:row>
      <xdr:rowOff>186268</xdr:rowOff>
    </xdr:to>
    <xdr:sp macro="" textlink="">
      <xdr:nvSpPr>
        <xdr:cNvPr id="8" name="TextBox 7">
          <a:extLst>
            <a:ext uri="{FF2B5EF4-FFF2-40B4-BE49-F238E27FC236}">
              <a16:creationId xmlns:a16="http://schemas.microsoft.com/office/drawing/2014/main" id="{552EE5C7-C301-45E0-939D-CC028F49C4C8}"/>
            </a:ext>
          </a:extLst>
        </xdr:cNvPr>
        <xdr:cNvSpPr txBox="1"/>
      </xdr:nvSpPr>
      <xdr:spPr>
        <a:xfrm>
          <a:off x="8779933" y="3970867"/>
          <a:ext cx="1335615" cy="577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a:t>Select</a:t>
          </a:r>
          <a:r>
            <a:rPr lang="en-US" sz="1000" baseline="0"/>
            <a:t> from the Po Table and enter here</a:t>
          </a:r>
          <a:endParaRPr lang="en-US" sz="1000"/>
        </a:p>
      </xdr:txBody>
    </xdr:sp>
    <xdr:clientData/>
  </xdr:twoCellAnchor>
  <xdr:twoCellAnchor>
    <xdr:from>
      <xdr:col>9</xdr:col>
      <xdr:colOff>601134</xdr:colOff>
      <xdr:row>19</xdr:row>
      <xdr:rowOff>84667</xdr:rowOff>
    </xdr:from>
    <xdr:to>
      <xdr:col>11</xdr:col>
      <xdr:colOff>198968</xdr:colOff>
      <xdr:row>20</xdr:row>
      <xdr:rowOff>16934</xdr:rowOff>
    </xdr:to>
    <xdr:cxnSp macro="">
      <xdr:nvCxnSpPr>
        <xdr:cNvPr id="9" name="Elbow Connector 9">
          <a:extLst>
            <a:ext uri="{FF2B5EF4-FFF2-40B4-BE49-F238E27FC236}">
              <a16:creationId xmlns:a16="http://schemas.microsoft.com/office/drawing/2014/main" id="{5568FC14-C3E5-4921-9E3E-1A82B4660FC6}"/>
            </a:ext>
          </a:extLst>
        </xdr:cNvPr>
        <xdr:cNvCxnSpPr/>
      </xdr:nvCxnSpPr>
      <xdr:spPr>
        <a:xfrm rot="16200000" flipV="1">
          <a:off x="8925455" y="3504671"/>
          <a:ext cx="160867" cy="788459"/>
        </a:xfrm>
        <a:prstGeom prst="bentConnector2">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358987</xdr:colOff>
      <xdr:row>1</xdr:row>
      <xdr:rowOff>50800</xdr:rowOff>
    </xdr:from>
    <xdr:to>
      <xdr:col>2</xdr:col>
      <xdr:colOff>37254</xdr:colOff>
      <xdr:row>5</xdr:row>
      <xdr:rowOff>43180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358987" y="241300"/>
          <a:ext cx="859367" cy="754380"/>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rgbClr val="FFC000"/>
              </a:solidFill>
            </a:rPr>
            <a:t>Back</a:t>
          </a:r>
        </a:p>
      </xdr:txBody>
    </xdr:sp>
    <xdr:clientData/>
  </xdr:twoCellAnchor>
  <xdr:twoCellAnchor>
    <xdr:from>
      <xdr:col>13</xdr:col>
      <xdr:colOff>7620</xdr:colOff>
      <xdr:row>8</xdr:row>
      <xdr:rowOff>0</xdr:rowOff>
    </xdr:from>
    <xdr:to>
      <xdr:col>14</xdr:col>
      <xdr:colOff>563880</xdr:colOff>
      <xdr:row>9</xdr:row>
      <xdr:rowOff>83820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2A00-000003000000}"/>
            </a:ext>
          </a:extLst>
        </xdr:cNvPr>
        <xdr:cNvSpPr/>
      </xdr:nvSpPr>
      <xdr:spPr>
        <a:xfrm>
          <a:off x="10561320" y="1562100"/>
          <a:ext cx="1146810" cy="274320"/>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accent2">
                  <a:lumMod val="50000"/>
                </a:schemeClr>
              </a:solidFill>
            </a:rPr>
            <a:t>Po</a:t>
          </a:r>
          <a:r>
            <a:rPr lang="en-US" sz="1600" b="1" baseline="0">
              <a:solidFill>
                <a:schemeClr val="accent2">
                  <a:lumMod val="50000"/>
                </a:schemeClr>
              </a:solidFill>
            </a:rPr>
            <a:t> Table</a:t>
          </a:r>
          <a:endParaRPr lang="en-US" sz="1600" b="1">
            <a:solidFill>
              <a:schemeClr val="accent2">
                <a:lumMod val="50000"/>
              </a:schemeClr>
            </a:solidFill>
          </a:endParaRPr>
        </a:p>
      </xdr:txBody>
    </xdr:sp>
    <xdr:clientData/>
  </xdr:twoCellAnchor>
  <xdr:twoCellAnchor>
    <xdr:from>
      <xdr:col>7</xdr:col>
      <xdr:colOff>1501140</xdr:colOff>
      <xdr:row>10</xdr:row>
      <xdr:rowOff>83820</xdr:rowOff>
    </xdr:from>
    <xdr:to>
      <xdr:col>8</xdr:col>
      <xdr:colOff>746760</xdr:colOff>
      <xdr:row>10</xdr:row>
      <xdr:rowOff>83820</xdr:rowOff>
    </xdr:to>
    <xdr:cxnSp macro="">
      <xdr:nvCxnSpPr>
        <xdr:cNvPr id="4" name="Straight Arrow Connector 3">
          <a:extLst>
            <a:ext uri="{FF2B5EF4-FFF2-40B4-BE49-F238E27FC236}">
              <a16:creationId xmlns:a16="http://schemas.microsoft.com/office/drawing/2014/main" id="{00000000-0008-0000-2A00-000004000000}"/>
            </a:ext>
          </a:extLst>
        </xdr:cNvPr>
        <xdr:cNvCxnSpPr/>
      </xdr:nvCxnSpPr>
      <xdr:spPr>
        <a:xfrm flipV="1">
          <a:off x="5634990" y="2026920"/>
          <a:ext cx="238887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381000</xdr:colOff>
      <xdr:row>19</xdr:row>
      <xdr:rowOff>59267</xdr:rowOff>
    </xdr:from>
    <xdr:to>
      <xdr:col>18</xdr:col>
      <xdr:colOff>186266</xdr:colOff>
      <xdr:row>23</xdr:row>
      <xdr:rowOff>33867</xdr:rowOff>
    </xdr:to>
    <xdr:sp macro="" textlink="">
      <xdr:nvSpPr>
        <xdr:cNvPr id="5" name="TextBox 4">
          <a:extLst>
            <a:ext uri="{FF2B5EF4-FFF2-40B4-BE49-F238E27FC236}">
              <a16:creationId xmlns:a16="http://schemas.microsoft.com/office/drawing/2014/main" id="{00000000-0008-0000-2A00-000005000000}"/>
            </a:ext>
          </a:extLst>
        </xdr:cNvPr>
        <xdr:cNvSpPr txBox="1"/>
      </xdr:nvSpPr>
      <xdr:spPr>
        <a:xfrm>
          <a:off x="12115800" y="3793067"/>
          <a:ext cx="1576916" cy="803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Extrapolate</a:t>
          </a:r>
          <a:r>
            <a:rPr lang="en-US" sz="1400" baseline="0"/>
            <a:t> values when needed</a:t>
          </a:r>
          <a:endParaRPr lang="en-US" sz="1400"/>
        </a:p>
      </xdr:txBody>
    </xdr:sp>
    <xdr:clientData/>
  </xdr:twoCellAnchor>
  <xdr:twoCellAnchor>
    <xdr:from>
      <xdr:col>12</xdr:col>
      <xdr:colOff>169333</xdr:colOff>
      <xdr:row>9</xdr:row>
      <xdr:rowOff>84666</xdr:rowOff>
    </xdr:from>
    <xdr:to>
      <xdr:col>12</xdr:col>
      <xdr:colOff>550333</xdr:colOff>
      <xdr:row>33</xdr:row>
      <xdr:rowOff>42333</xdr:rowOff>
    </xdr:to>
    <xdr:sp macro="" textlink="">
      <xdr:nvSpPr>
        <xdr:cNvPr id="6" name="Left Brace 5">
          <a:extLst>
            <a:ext uri="{FF2B5EF4-FFF2-40B4-BE49-F238E27FC236}">
              <a16:creationId xmlns:a16="http://schemas.microsoft.com/office/drawing/2014/main" id="{00000000-0008-0000-2A00-000006000000}"/>
            </a:ext>
          </a:extLst>
        </xdr:cNvPr>
        <xdr:cNvSpPr/>
      </xdr:nvSpPr>
      <xdr:spPr>
        <a:xfrm>
          <a:off x="10132483" y="1837266"/>
          <a:ext cx="381000" cy="4758267"/>
        </a:xfrm>
        <a:prstGeom prst="leftBrace">
          <a:avLst>
            <a:gd name="adj1" fmla="val 8333"/>
            <a:gd name="adj2" fmla="val 5018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59267</xdr:colOff>
      <xdr:row>9</xdr:row>
      <xdr:rowOff>67732</xdr:rowOff>
    </xdr:from>
    <xdr:to>
      <xdr:col>15</xdr:col>
      <xdr:colOff>338667</xdr:colOff>
      <xdr:row>33</xdr:row>
      <xdr:rowOff>59266</xdr:rowOff>
    </xdr:to>
    <xdr:sp macro="" textlink="">
      <xdr:nvSpPr>
        <xdr:cNvPr id="7" name="Left Brace 6">
          <a:extLst>
            <a:ext uri="{FF2B5EF4-FFF2-40B4-BE49-F238E27FC236}">
              <a16:creationId xmlns:a16="http://schemas.microsoft.com/office/drawing/2014/main" id="{00000000-0008-0000-2A00-000007000000}"/>
            </a:ext>
          </a:extLst>
        </xdr:cNvPr>
        <xdr:cNvSpPr/>
      </xdr:nvSpPr>
      <xdr:spPr>
        <a:xfrm flipH="1">
          <a:off x="11794067" y="1820332"/>
          <a:ext cx="279400" cy="4792134"/>
        </a:xfrm>
        <a:prstGeom prst="leftBrace">
          <a:avLst>
            <a:gd name="adj1" fmla="val 8333"/>
            <a:gd name="adj2" fmla="val 5018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342900</xdr:colOff>
      <xdr:row>35</xdr:row>
      <xdr:rowOff>47625</xdr:rowOff>
    </xdr:from>
    <xdr:to>
      <xdr:col>7</xdr:col>
      <xdr:colOff>1428750</xdr:colOff>
      <xdr:row>38</xdr:row>
      <xdr:rowOff>88773</xdr:rowOff>
    </xdr:to>
    <xdr:sp macro="" textlink="">
      <xdr:nvSpPr>
        <xdr:cNvPr id="10" name="Speech Bubble: Rectangle 9">
          <a:extLst>
            <a:ext uri="{FF2B5EF4-FFF2-40B4-BE49-F238E27FC236}">
              <a16:creationId xmlns:a16="http://schemas.microsoft.com/office/drawing/2014/main" id="{1C9B79EE-8C30-4728-A1B1-F6DA2CE4751B}"/>
            </a:ext>
          </a:extLst>
        </xdr:cNvPr>
        <xdr:cNvSpPr/>
      </xdr:nvSpPr>
      <xdr:spPr>
        <a:xfrm>
          <a:off x="4476750" y="7019925"/>
          <a:ext cx="1085850" cy="612648"/>
        </a:xfrm>
        <a:prstGeom prst="wedgeRectCallout">
          <a:avLst>
            <a:gd name="adj1" fmla="val 253125"/>
            <a:gd name="adj2" fmla="val -898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for b) Enter 4</a:t>
          </a:r>
        </a:p>
      </xdr:txBody>
    </xdr:sp>
    <xdr:clientData/>
  </xdr:twoCellAnchor>
  <xdr:twoCellAnchor>
    <xdr:from>
      <xdr:col>10</xdr:col>
      <xdr:colOff>438150</xdr:colOff>
      <xdr:row>40</xdr:row>
      <xdr:rowOff>152400</xdr:rowOff>
    </xdr:from>
    <xdr:to>
      <xdr:col>12</xdr:col>
      <xdr:colOff>0</xdr:colOff>
      <xdr:row>44</xdr:row>
      <xdr:rowOff>3048</xdr:rowOff>
    </xdr:to>
    <xdr:sp macro="" textlink="">
      <xdr:nvSpPr>
        <xdr:cNvPr id="11" name="Speech Bubble: Rectangle 10">
          <a:extLst>
            <a:ext uri="{FF2B5EF4-FFF2-40B4-BE49-F238E27FC236}">
              <a16:creationId xmlns:a16="http://schemas.microsoft.com/office/drawing/2014/main" id="{112FDC9E-0111-4F30-88AD-1BA5C274DFBC}"/>
            </a:ext>
          </a:extLst>
        </xdr:cNvPr>
        <xdr:cNvSpPr/>
      </xdr:nvSpPr>
      <xdr:spPr>
        <a:xfrm>
          <a:off x="9048750" y="8077200"/>
          <a:ext cx="914400" cy="612648"/>
        </a:xfrm>
        <a:prstGeom prst="wedgeRectCallout">
          <a:avLst>
            <a:gd name="adj1" fmla="val -94791"/>
            <a:gd name="adj2" fmla="val -35105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Then read</a:t>
          </a:r>
          <a:r>
            <a:rPr lang="en-US" sz="1100" baseline="0"/>
            <a:t> this number</a:t>
          </a:r>
          <a:endParaRPr lang="en-US" sz="1100"/>
        </a:p>
      </xdr:txBody>
    </xdr:sp>
    <xdr:clientData/>
  </xdr:twoCellAnchor>
  <xdr:twoCellAnchor>
    <xdr:from>
      <xdr:col>4</xdr:col>
      <xdr:colOff>171450</xdr:colOff>
      <xdr:row>30</xdr:row>
      <xdr:rowOff>85725</xdr:rowOff>
    </xdr:from>
    <xdr:to>
      <xdr:col>11</xdr:col>
      <xdr:colOff>228600</xdr:colOff>
      <xdr:row>30</xdr:row>
      <xdr:rowOff>114300</xdr:rowOff>
    </xdr:to>
    <xdr:cxnSp macro="">
      <xdr:nvCxnSpPr>
        <xdr:cNvPr id="13" name="Straight Connector 12">
          <a:extLst>
            <a:ext uri="{FF2B5EF4-FFF2-40B4-BE49-F238E27FC236}">
              <a16:creationId xmlns:a16="http://schemas.microsoft.com/office/drawing/2014/main" id="{A48F95BC-3011-403D-9F5D-4D9E29BF97C0}"/>
            </a:ext>
          </a:extLst>
        </xdr:cNvPr>
        <xdr:cNvCxnSpPr/>
      </xdr:nvCxnSpPr>
      <xdr:spPr>
        <a:xfrm>
          <a:off x="2533650" y="6048375"/>
          <a:ext cx="6896100" cy="285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647700</xdr:colOff>
      <xdr:row>1</xdr:row>
      <xdr:rowOff>76200</xdr:rowOff>
    </xdr:from>
    <xdr:to>
      <xdr:col>13</xdr:col>
      <xdr:colOff>209550</xdr:colOff>
      <xdr:row>4</xdr:row>
      <xdr:rowOff>117348</xdr:rowOff>
    </xdr:to>
    <xdr:sp macro="" textlink="">
      <xdr:nvSpPr>
        <xdr:cNvPr id="14" name="Speech Bubble: Rectangle 13">
          <a:extLst>
            <a:ext uri="{FF2B5EF4-FFF2-40B4-BE49-F238E27FC236}">
              <a16:creationId xmlns:a16="http://schemas.microsoft.com/office/drawing/2014/main" id="{F7F59955-9A12-4927-A469-F395B7C3B650}"/>
            </a:ext>
          </a:extLst>
        </xdr:cNvPr>
        <xdr:cNvSpPr/>
      </xdr:nvSpPr>
      <xdr:spPr>
        <a:xfrm>
          <a:off x="9848850" y="266700"/>
          <a:ext cx="914400" cy="612648"/>
        </a:xfrm>
        <a:prstGeom prst="wedgeRectCallout">
          <a:avLst>
            <a:gd name="adj1" fmla="val -194791"/>
            <a:gd name="adj2" fmla="val 2708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 Enter</a:t>
          </a:r>
          <a:r>
            <a:rPr lang="en-US" sz="1100" baseline="0"/>
            <a:t> 45 and 60 here</a:t>
          </a:r>
          <a:endParaRPr lang="en-US" sz="1100"/>
        </a:p>
      </xdr:txBody>
    </xdr:sp>
    <xdr:clientData/>
  </xdr:twoCellAnchor>
  <xdr:twoCellAnchor>
    <xdr:from>
      <xdr:col>13</xdr:col>
      <xdr:colOff>400050</xdr:colOff>
      <xdr:row>3</xdr:row>
      <xdr:rowOff>9525</xdr:rowOff>
    </xdr:from>
    <xdr:to>
      <xdr:col>15</xdr:col>
      <xdr:colOff>133350</xdr:colOff>
      <xdr:row>6</xdr:row>
      <xdr:rowOff>50673</xdr:rowOff>
    </xdr:to>
    <xdr:sp macro="" textlink="">
      <xdr:nvSpPr>
        <xdr:cNvPr id="15" name="Speech Bubble: Rectangle 14">
          <a:extLst>
            <a:ext uri="{FF2B5EF4-FFF2-40B4-BE49-F238E27FC236}">
              <a16:creationId xmlns:a16="http://schemas.microsoft.com/office/drawing/2014/main" id="{7C475C37-C2A3-4D4E-8A4E-F4995491A5E1}"/>
            </a:ext>
          </a:extLst>
        </xdr:cNvPr>
        <xdr:cNvSpPr/>
      </xdr:nvSpPr>
      <xdr:spPr>
        <a:xfrm>
          <a:off x="10953750" y="581025"/>
          <a:ext cx="914400" cy="612648"/>
        </a:xfrm>
        <a:prstGeom prst="wedgeRectCallout">
          <a:avLst>
            <a:gd name="adj1" fmla="val -194791"/>
            <a:gd name="adj2" fmla="val 2708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2. Take</a:t>
          </a:r>
          <a:r>
            <a:rPr lang="en-US" sz="1100" baseline="0"/>
            <a:t> this ratio</a:t>
          </a:r>
          <a:endParaRPr lang="en-US" sz="1100"/>
        </a:p>
      </xdr:txBody>
    </xdr:sp>
    <xdr:clientData/>
  </xdr:twoCellAnchor>
  <xdr:twoCellAnchor>
    <xdr:from>
      <xdr:col>13</xdr:col>
      <xdr:colOff>95250</xdr:colOff>
      <xdr:row>13</xdr:row>
      <xdr:rowOff>76200</xdr:rowOff>
    </xdr:from>
    <xdr:to>
      <xdr:col>18</xdr:col>
      <xdr:colOff>238125</xdr:colOff>
      <xdr:row>16</xdr:row>
      <xdr:rowOff>79248</xdr:rowOff>
    </xdr:to>
    <xdr:sp macro="" textlink="">
      <xdr:nvSpPr>
        <xdr:cNvPr id="16" name="Speech Bubble: Rectangle 15">
          <a:extLst>
            <a:ext uri="{FF2B5EF4-FFF2-40B4-BE49-F238E27FC236}">
              <a16:creationId xmlns:a16="http://schemas.microsoft.com/office/drawing/2014/main" id="{74677557-BD70-4E53-B0F7-A1A396FD7108}"/>
            </a:ext>
          </a:extLst>
        </xdr:cNvPr>
        <xdr:cNvSpPr/>
      </xdr:nvSpPr>
      <xdr:spPr>
        <a:xfrm>
          <a:off x="10648950" y="2590800"/>
          <a:ext cx="3095625" cy="612648"/>
        </a:xfrm>
        <a:prstGeom prst="wedgeRectCallout">
          <a:avLst>
            <a:gd name="adj1" fmla="val -21400"/>
            <a:gd name="adj2" fmla="val 2506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3.</a:t>
          </a:r>
          <a:r>
            <a:rPr lang="en-US" sz="1100" baseline="0"/>
            <a:t> </a:t>
          </a:r>
          <a:r>
            <a:rPr lang="en-US" sz="1100"/>
            <a:t>Take</a:t>
          </a:r>
          <a:r>
            <a:rPr lang="en-US" sz="1100" baseline="0"/>
            <a:t> this number corresponding to the 0.75 ratio</a:t>
          </a:r>
        </a:p>
        <a:p>
          <a:pPr algn="l"/>
          <a:r>
            <a:rPr lang="en-US" sz="1100" baseline="0"/>
            <a:t>and inset it here</a:t>
          </a:r>
          <a:endParaRPr lang="en-US" sz="1100"/>
        </a:p>
      </xdr:txBody>
    </xdr:sp>
    <xdr:clientData/>
  </xdr:twoCellAnchor>
  <xdr:twoCellAnchor>
    <xdr:from>
      <xdr:col>9</xdr:col>
      <xdr:colOff>581025</xdr:colOff>
      <xdr:row>15</xdr:row>
      <xdr:rowOff>190500</xdr:rowOff>
    </xdr:from>
    <xdr:to>
      <xdr:col>15</xdr:col>
      <xdr:colOff>19050</xdr:colOff>
      <xdr:row>19</xdr:row>
      <xdr:rowOff>180975</xdr:rowOff>
    </xdr:to>
    <xdr:cxnSp macro="">
      <xdr:nvCxnSpPr>
        <xdr:cNvPr id="18" name="Straight Arrow Connector 17">
          <a:extLst>
            <a:ext uri="{FF2B5EF4-FFF2-40B4-BE49-F238E27FC236}">
              <a16:creationId xmlns:a16="http://schemas.microsoft.com/office/drawing/2014/main" id="{BBADBEEA-A79F-4E97-9405-0694605BDED0}"/>
            </a:ext>
          </a:extLst>
        </xdr:cNvPr>
        <xdr:cNvCxnSpPr/>
      </xdr:nvCxnSpPr>
      <xdr:spPr>
        <a:xfrm flipH="1">
          <a:off x="8601075" y="3086100"/>
          <a:ext cx="3152775" cy="828675"/>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114300</xdr:colOff>
      <xdr:row>18</xdr:row>
      <xdr:rowOff>114300</xdr:rowOff>
    </xdr:from>
    <xdr:to>
      <xdr:col>6</xdr:col>
      <xdr:colOff>9525</xdr:colOff>
      <xdr:row>30</xdr:row>
      <xdr:rowOff>47625</xdr:rowOff>
    </xdr:to>
    <xdr:sp macro="" textlink="">
      <xdr:nvSpPr>
        <xdr:cNvPr id="20" name="Left Brace 19">
          <a:extLst>
            <a:ext uri="{FF2B5EF4-FFF2-40B4-BE49-F238E27FC236}">
              <a16:creationId xmlns:a16="http://schemas.microsoft.com/office/drawing/2014/main" id="{E0DD1420-1CB8-42FF-9C75-6959314F0A4A}"/>
            </a:ext>
          </a:extLst>
        </xdr:cNvPr>
        <xdr:cNvSpPr/>
      </xdr:nvSpPr>
      <xdr:spPr>
        <a:xfrm>
          <a:off x="3067050" y="3657600"/>
          <a:ext cx="485775" cy="23526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161925</xdr:colOff>
      <xdr:row>21</xdr:row>
      <xdr:rowOff>114299</xdr:rowOff>
    </xdr:from>
    <xdr:to>
      <xdr:col>5</xdr:col>
      <xdr:colOff>142875</xdr:colOff>
      <xdr:row>27</xdr:row>
      <xdr:rowOff>123824</xdr:rowOff>
    </xdr:to>
    <xdr:sp macro="" textlink="">
      <xdr:nvSpPr>
        <xdr:cNvPr id="21" name="TextBox 20">
          <a:extLst>
            <a:ext uri="{FF2B5EF4-FFF2-40B4-BE49-F238E27FC236}">
              <a16:creationId xmlns:a16="http://schemas.microsoft.com/office/drawing/2014/main" id="{7CA46FB6-9F74-4910-8FEA-7C3C8451922C}"/>
            </a:ext>
          </a:extLst>
        </xdr:cNvPr>
        <xdr:cNvSpPr txBox="1"/>
      </xdr:nvSpPr>
      <xdr:spPr>
        <a:xfrm>
          <a:off x="1933575" y="4276724"/>
          <a:ext cx="1162050" cy="1209675"/>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4. Find the operating characteristic asked in a problem</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264160</xdr:colOff>
      <xdr:row>3</xdr:row>
      <xdr:rowOff>134620</xdr:rowOff>
    </xdr:from>
    <xdr:to>
      <xdr:col>3</xdr:col>
      <xdr:colOff>174171</xdr:colOff>
      <xdr:row>8</xdr:row>
      <xdr:rowOff>110067</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B00-000002000000}"/>
            </a:ext>
          </a:extLst>
        </xdr:cNvPr>
        <xdr:cNvSpPr/>
      </xdr:nvSpPr>
      <xdr:spPr>
        <a:xfrm>
          <a:off x="854710" y="706120"/>
          <a:ext cx="1091111" cy="927947"/>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Back</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264160</xdr:colOff>
      <xdr:row>3</xdr:row>
      <xdr:rowOff>134620</xdr:rowOff>
    </xdr:from>
    <xdr:to>
      <xdr:col>3</xdr:col>
      <xdr:colOff>174171</xdr:colOff>
      <xdr:row>8</xdr:row>
      <xdr:rowOff>110067</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72BDD710-CF7B-4E3A-9228-61101499C556}"/>
            </a:ext>
          </a:extLst>
        </xdr:cNvPr>
        <xdr:cNvSpPr/>
      </xdr:nvSpPr>
      <xdr:spPr>
        <a:xfrm>
          <a:off x="854710" y="706120"/>
          <a:ext cx="1091111" cy="927947"/>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Back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81641</xdr:colOff>
      <xdr:row>10</xdr:row>
      <xdr:rowOff>163284</xdr:rowOff>
    </xdr:from>
    <xdr:to>
      <xdr:col>14</xdr:col>
      <xdr:colOff>312963</xdr:colOff>
      <xdr:row>35</xdr:row>
      <xdr:rowOff>81643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06284" y="2068284"/>
          <a:ext cx="7579179" cy="50890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1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a) 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The probability that there are four customers in the system.</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13606</xdr:rowOff>
    </xdr:from>
    <xdr:to>
      <xdr:col>3</xdr:col>
      <xdr:colOff>258536</xdr:colOff>
      <xdr:row>7</xdr:row>
      <xdr:rowOff>95249</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816428" y="394606"/>
          <a:ext cx="1279072" cy="103414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15</xdr:col>
      <xdr:colOff>408215</xdr:colOff>
      <xdr:row>4</xdr:row>
      <xdr:rowOff>163286</xdr:rowOff>
    </xdr:from>
    <xdr:to>
      <xdr:col>15</xdr:col>
      <xdr:colOff>408215</xdr:colOff>
      <xdr:row>43</xdr:row>
      <xdr:rowOff>27215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9593036" y="925286"/>
          <a:ext cx="0" cy="79737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272142</xdr:colOff>
      <xdr:row>12</xdr:row>
      <xdr:rowOff>190499</xdr:rowOff>
    </xdr:from>
    <xdr:to>
      <xdr:col>22</xdr:col>
      <xdr:colOff>353785</xdr:colOff>
      <xdr:row>22</xdr:row>
      <xdr:rowOff>190498</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0069285" y="2476499"/>
          <a:ext cx="3918857" cy="1904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a) Pw = 0.2045</a:t>
          </a:r>
        </a:p>
        <a:p>
          <a:endParaRPr lang="en-US" sz="1800">
            <a:latin typeface="Lucida Bright" panose="02040602050505020304" pitchFamily="18" charset="0"/>
          </a:endParaRPr>
        </a:p>
        <a:p>
          <a:r>
            <a:rPr lang="en-US" sz="1800">
              <a:latin typeface="Lucida Bright" panose="02040602050505020304" pitchFamily="18" charset="0"/>
            </a:rPr>
            <a:t>b) P</a:t>
          </a:r>
          <a:r>
            <a:rPr lang="en-US" sz="1600">
              <a:latin typeface="Lucida Bright" panose="02040602050505020304" pitchFamily="18" charset="0"/>
            </a:rPr>
            <a:t>4</a:t>
          </a:r>
          <a:r>
            <a:rPr lang="en-US" sz="1400">
              <a:latin typeface="Lucida Bright" panose="02040602050505020304" pitchFamily="18" charset="0"/>
            </a:rPr>
            <a:t> </a:t>
          </a:r>
          <a:r>
            <a:rPr lang="en-US" sz="1800">
              <a:latin typeface="Lucida Bright" panose="02040602050505020304" pitchFamily="18" charset="0"/>
            </a:rPr>
            <a:t>= 0.0180</a:t>
          </a:r>
        </a:p>
      </xdr:txBody>
    </xdr:sp>
    <xdr:clientData/>
  </xdr:twoCellAnchor>
  <xdr:twoCellAnchor>
    <xdr:from>
      <xdr:col>4</xdr:col>
      <xdr:colOff>236422</xdr:colOff>
      <xdr:row>2</xdr:row>
      <xdr:rowOff>190499</xdr:rowOff>
    </xdr:from>
    <xdr:to>
      <xdr:col>14</xdr:col>
      <xdr:colOff>517071</xdr:colOff>
      <xdr:row>6</xdr:row>
      <xdr:rowOff>190499</xdr:rowOff>
    </xdr:to>
    <xdr:sp macro="" textlink="">
      <xdr:nvSpPr>
        <xdr:cNvPr id="6" name="Rounded Rectangle 1">
          <a:extLst>
            <a:ext uri="{FF2B5EF4-FFF2-40B4-BE49-F238E27FC236}">
              <a16:creationId xmlns:a16="http://schemas.microsoft.com/office/drawing/2014/main" id="{00000000-0008-0000-0000-000006000000}"/>
            </a:ext>
          </a:extLst>
        </xdr:cNvPr>
        <xdr:cNvSpPr/>
      </xdr:nvSpPr>
      <xdr:spPr>
        <a:xfrm>
          <a:off x="2685708" y="571499"/>
          <a:ext cx="6403863"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twoCellAnchor>
    <xdr:from>
      <xdr:col>16</xdr:col>
      <xdr:colOff>391886</xdr:colOff>
      <xdr:row>2</xdr:row>
      <xdr:rowOff>97971</xdr:rowOff>
    </xdr:from>
    <xdr:to>
      <xdr:col>20</xdr:col>
      <xdr:colOff>490764</xdr:colOff>
      <xdr:row>7</xdr:row>
      <xdr:rowOff>23585</xdr:rowOff>
    </xdr:to>
    <xdr:sp macro="" textlink="">
      <xdr:nvSpPr>
        <xdr:cNvPr id="8" name="Rectangle: Rounded Corners 7">
          <a:extLst>
            <a:ext uri="{FF2B5EF4-FFF2-40B4-BE49-F238E27FC236}">
              <a16:creationId xmlns:a16="http://schemas.microsoft.com/office/drawing/2014/main" id="{E91E9F62-0148-4433-A4E5-DDEF9E6C3105}"/>
            </a:ext>
          </a:extLst>
        </xdr:cNvPr>
        <xdr:cNvSpPr/>
      </xdr:nvSpPr>
      <xdr:spPr>
        <a:xfrm>
          <a:off x="10319657" y="468085"/>
          <a:ext cx="2765878" cy="850900"/>
        </a:xfrm>
        <a:prstGeom prst="roundRect">
          <a:avLst/>
        </a:prstGeom>
        <a:solidFill>
          <a:schemeClr val="accent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264160</xdr:colOff>
      <xdr:row>3</xdr:row>
      <xdr:rowOff>134620</xdr:rowOff>
    </xdr:from>
    <xdr:to>
      <xdr:col>3</xdr:col>
      <xdr:colOff>174171</xdr:colOff>
      <xdr:row>8</xdr:row>
      <xdr:rowOff>110067</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C00-000002000000}"/>
            </a:ext>
          </a:extLst>
        </xdr:cNvPr>
        <xdr:cNvSpPr/>
      </xdr:nvSpPr>
      <xdr:spPr>
        <a:xfrm>
          <a:off x="854710" y="706120"/>
          <a:ext cx="1091111" cy="927947"/>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Back</a:t>
          </a:r>
        </a:p>
      </xdr:txBody>
    </xdr:sp>
    <xdr:clientData/>
  </xdr:twoCellAnchor>
  <xdr:twoCellAnchor>
    <xdr:from>
      <xdr:col>11</xdr:col>
      <xdr:colOff>952500</xdr:colOff>
      <xdr:row>2</xdr:row>
      <xdr:rowOff>105834</xdr:rowOff>
    </xdr:from>
    <xdr:to>
      <xdr:col>15</xdr:col>
      <xdr:colOff>148167</xdr:colOff>
      <xdr:row>5</xdr:row>
      <xdr:rowOff>146982</xdr:rowOff>
    </xdr:to>
    <xdr:sp macro="" textlink="">
      <xdr:nvSpPr>
        <xdr:cNvPr id="3" name="Speech Bubble: Rectangle 2">
          <a:extLst>
            <a:ext uri="{FF2B5EF4-FFF2-40B4-BE49-F238E27FC236}">
              <a16:creationId xmlns:a16="http://schemas.microsoft.com/office/drawing/2014/main" id="{0D18D12D-D339-4A88-8BF6-4BE4007E8919}"/>
            </a:ext>
          </a:extLst>
        </xdr:cNvPr>
        <xdr:cNvSpPr/>
      </xdr:nvSpPr>
      <xdr:spPr>
        <a:xfrm>
          <a:off x="10720917" y="486834"/>
          <a:ext cx="1936750" cy="612648"/>
        </a:xfrm>
        <a:prstGeom prst="wedgeRectCallout">
          <a:avLst>
            <a:gd name="adj1" fmla="val -121224"/>
            <a:gd name="adj2" fmla="val 2732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Given in the problem. You need to enter these values (45 and 60)</a:t>
          </a:r>
        </a:p>
      </xdr:txBody>
    </xdr:sp>
    <xdr:clientData/>
  </xdr:twoCellAnchor>
  <xdr:twoCellAnchor>
    <xdr:from>
      <xdr:col>12</xdr:col>
      <xdr:colOff>4233</xdr:colOff>
      <xdr:row>17</xdr:row>
      <xdr:rowOff>88901</xdr:rowOff>
    </xdr:from>
    <xdr:to>
      <xdr:col>15</xdr:col>
      <xdr:colOff>162983</xdr:colOff>
      <xdr:row>20</xdr:row>
      <xdr:rowOff>130049</xdr:rowOff>
    </xdr:to>
    <xdr:sp macro="" textlink="">
      <xdr:nvSpPr>
        <xdr:cNvPr id="4" name="Speech Bubble: Rectangle 3">
          <a:extLst>
            <a:ext uri="{FF2B5EF4-FFF2-40B4-BE49-F238E27FC236}">
              <a16:creationId xmlns:a16="http://schemas.microsoft.com/office/drawing/2014/main" id="{22D08964-6400-4B0D-A564-946A6EA6229B}"/>
            </a:ext>
          </a:extLst>
        </xdr:cNvPr>
        <xdr:cNvSpPr/>
      </xdr:nvSpPr>
      <xdr:spPr>
        <a:xfrm>
          <a:off x="10735733" y="3433234"/>
          <a:ext cx="1936750" cy="612648"/>
        </a:xfrm>
        <a:prstGeom prst="wedgeRectCallout">
          <a:avLst>
            <a:gd name="adj1" fmla="val -121224"/>
            <a:gd name="adj2" fmla="val 2732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a:t>
          </a:r>
          <a:r>
            <a:rPr lang="en-US" sz="1100" baseline="0"/>
            <a:t> is the value of L that you need to use in the single line equation in the problem.</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404224</xdr:colOff>
      <xdr:row>4</xdr:row>
      <xdr:rowOff>16327</xdr:rowOff>
    </xdr:from>
    <xdr:to>
      <xdr:col>25</xdr:col>
      <xdr:colOff>330200</xdr:colOff>
      <xdr:row>10</xdr:row>
      <xdr:rowOff>9525</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7249524" y="727527"/>
          <a:ext cx="8638176" cy="10599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Final Exam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213632</xdr:colOff>
      <xdr:row>2</xdr:row>
      <xdr:rowOff>52161</xdr:rowOff>
    </xdr:from>
    <xdr:to>
      <xdr:col>4</xdr:col>
      <xdr:colOff>379095</xdr:colOff>
      <xdr:row>8</xdr:row>
      <xdr:rowOff>154940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500-00000B000000}"/>
            </a:ext>
          </a:extLst>
        </xdr:cNvPr>
        <xdr:cNvSpPr/>
      </xdr:nvSpPr>
      <xdr:spPr>
        <a:xfrm>
          <a:off x="1420132" y="417286"/>
          <a:ext cx="1371963" cy="12457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2"/>
          <a:extLst>
            <a:ext uri="{FF2B5EF4-FFF2-40B4-BE49-F238E27FC236}">
              <a16:creationId xmlns:a16="http://schemas.microsoft.com/office/drawing/2014/main" id="{00000000-0008-0000-05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6</xdr:col>
      <xdr:colOff>57149</xdr:colOff>
      <xdr:row>23</xdr:row>
      <xdr:rowOff>29575</xdr:rowOff>
    </xdr:from>
    <xdr:to>
      <xdr:col>13</xdr:col>
      <xdr:colOff>346074</xdr:colOff>
      <xdr:row>27</xdr:row>
      <xdr:rowOff>127908</xdr:rowOff>
    </xdr:to>
    <xdr:sp macro="" textlink="">
      <xdr:nvSpPr>
        <xdr:cNvPr id="16" name="Rounded Rectangle 13">
          <a:hlinkClick xmlns:r="http://schemas.openxmlformats.org/officeDocument/2006/relationships" r:id="rId3"/>
          <a:extLst>
            <a:ext uri="{FF2B5EF4-FFF2-40B4-BE49-F238E27FC236}">
              <a16:creationId xmlns:a16="http://schemas.microsoft.com/office/drawing/2014/main" id="{00000000-0008-0000-0500-000010000000}"/>
            </a:ext>
          </a:extLst>
        </xdr:cNvPr>
        <xdr:cNvSpPr/>
      </xdr:nvSpPr>
      <xdr:spPr>
        <a:xfrm>
          <a:off x="3790949" y="4118975"/>
          <a:ext cx="4645025" cy="8095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13</xdr:col>
      <xdr:colOff>273050</xdr:colOff>
      <xdr:row>13</xdr:row>
      <xdr:rowOff>139700</xdr:rowOff>
    </xdr:from>
    <xdr:to>
      <xdr:col>24</xdr:col>
      <xdr:colOff>177800</xdr:colOff>
      <xdr:row>19</xdr:row>
      <xdr:rowOff>9525</xdr:rowOff>
    </xdr:to>
    <xdr:sp macro="" textlink="">
      <xdr:nvSpPr>
        <xdr:cNvPr id="17" name="Rounded Rectangle 1">
          <a:extLst>
            <a:ext uri="{FF2B5EF4-FFF2-40B4-BE49-F238E27FC236}">
              <a16:creationId xmlns:a16="http://schemas.microsoft.com/office/drawing/2014/main" id="{00000000-0008-0000-0500-000011000000}"/>
            </a:ext>
          </a:extLst>
        </xdr:cNvPr>
        <xdr:cNvSpPr/>
      </xdr:nvSpPr>
      <xdr:spPr>
        <a:xfrm>
          <a:off x="8362950" y="2451100"/>
          <a:ext cx="6750050" cy="9366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Waiting Lines  </a:t>
          </a:r>
          <a:endParaRPr lang="en-US" sz="4000">
            <a:solidFill>
              <a:schemeClr val="accent5">
                <a:lumMod val="50000"/>
              </a:schemeClr>
            </a:solidFill>
            <a:latin typeface="Lucida Bright" panose="02040602050505020304" pitchFamily="18" charset="0"/>
          </a:endParaRPr>
        </a:p>
      </xdr:txBody>
    </xdr:sp>
    <xdr:clientData/>
  </xdr:twoCellAnchor>
  <xdr:twoCellAnchor>
    <xdr:from>
      <xdr:col>15</xdr:col>
      <xdr:colOff>174624</xdr:colOff>
      <xdr:row>23</xdr:row>
      <xdr:rowOff>35925</xdr:rowOff>
    </xdr:from>
    <xdr:to>
      <xdr:col>22</xdr:col>
      <xdr:colOff>463549</xdr:colOff>
      <xdr:row>27</xdr:row>
      <xdr:rowOff>134258</xdr:rowOff>
    </xdr:to>
    <xdr:sp macro="" textlink="">
      <xdr:nvSpPr>
        <xdr:cNvPr id="9" name="Rounded Rectangle 13">
          <a:hlinkClick xmlns:r="http://schemas.openxmlformats.org/officeDocument/2006/relationships" r:id="rId4"/>
          <a:extLst>
            <a:ext uri="{FF2B5EF4-FFF2-40B4-BE49-F238E27FC236}">
              <a16:creationId xmlns:a16="http://schemas.microsoft.com/office/drawing/2014/main" id="{00000000-0008-0000-0500-000009000000}"/>
            </a:ext>
          </a:extLst>
        </xdr:cNvPr>
        <xdr:cNvSpPr/>
      </xdr:nvSpPr>
      <xdr:spPr>
        <a:xfrm>
          <a:off x="9509124" y="4125325"/>
          <a:ext cx="4645025" cy="8095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23</xdr:col>
      <xdr:colOff>568324</xdr:colOff>
      <xdr:row>22</xdr:row>
      <xdr:rowOff>121650</xdr:rowOff>
    </xdr:from>
    <xdr:to>
      <xdr:col>31</xdr:col>
      <xdr:colOff>234949</xdr:colOff>
      <xdr:row>27</xdr:row>
      <xdr:rowOff>54883</xdr:rowOff>
    </xdr:to>
    <xdr:sp macro="" textlink="">
      <xdr:nvSpPr>
        <xdr:cNvPr id="12" name="Rounded Rectangle 13">
          <a:hlinkClick xmlns:r="http://schemas.openxmlformats.org/officeDocument/2006/relationships" r:id="rId5"/>
          <a:extLst>
            <a:ext uri="{FF2B5EF4-FFF2-40B4-BE49-F238E27FC236}">
              <a16:creationId xmlns:a16="http://schemas.microsoft.com/office/drawing/2014/main" id="{00000000-0008-0000-0500-00000C000000}"/>
            </a:ext>
          </a:extLst>
        </xdr:cNvPr>
        <xdr:cNvSpPr/>
      </xdr:nvSpPr>
      <xdr:spPr>
        <a:xfrm>
          <a:off x="14881224" y="4033250"/>
          <a:ext cx="4645025" cy="8222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15</xdr:col>
      <xdr:colOff>165100</xdr:colOff>
      <xdr:row>29</xdr:row>
      <xdr:rowOff>155575</xdr:rowOff>
    </xdr:from>
    <xdr:to>
      <xdr:col>22</xdr:col>
      <xdr:colOff>454025</xdr:colOff>
      <xdr:row>34</xdr:row>
      <xdr:rowOff>76108</xdr:rowOff>
    </xdr:to>
    <xdr:sp macro="" textlink="">
      <xdr:nvSpPr>
        <xdr:cNvPr id="13" name="Rounded Rectangle 13">
          <a:hlinkClick xmlns:r="http://schemas.openxmlformats.org/officeDocument/2006/relationships" r:id="rId6"/>
          <a:extLst>
            <a:ext uri="{FF2B5EF4-FFF2-40B4-BE49-F238E27FC236}">
              <a16:creationId xmlns:a16="http://schemas.microsoft.com/office/drawing/2014/main" id="{00000000-0008-0000-0500-00000D000000}"/>
            </a:ext>
          </a:extLst>
        </xdr:cNvPr>
        <xdr:cNvSpPr/>
      </xdr:nvSpPr>
      <xdr:spPr>
        <a:xfrm>
          <a:off x="9499600" y="5311775"/>
          <a:ext cx="4645025" cy="8095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6</xdr:col>
      <xdr:colOff>60324</xdr:colOff>
      <xdr:row>30</xdr:row>
      <xdr:rowOff>54975</xdr:rowOff>
    </xdr:from>
    <xdr:to>
      <xdr:col>13</xdr:col>
      <xdr:colOff>349249</xdr:colOff>
      <xdr:row>34</xdr:row>
      <xdr:rowOff>166008</xdr:rowOff>
    </xdr:to>
    <xdr:sp macro="" textlink="">
      <xdr:nvSpPr>
        <xdr:cNvPr id="10" name="Rounded Rectangle 13">
          <a:hlinkClick xmlns:r="http://schemas.openxmlformats.org/officeDocument/2006/relationships" r:id="rId7"/>
          <a:extLst>
            <a:ext uri="{FF2B5EF4-FFF2-40B4-BE49-F238E27FC236}">
              <a16:creationId xmlns:a16="http://schemas.microsoft.com/office/drawing/2014/main" id="{189A6181-1B59-4170-B3AE-1BAAA80FB15C}"/>
            </a:ext>
          </a:extLst>
        </xdr:cNvPr>
        <xdr:cNvSpPr/>
      </xdr:nvSpPr>
      <xdr:spPr>
        <a:xfrm>
          <a:off x="3794124" y="5388975"/>
          <a:ext cx="4645025" cy="8222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24</xdr:col>
      <xdr:colOff>25400</xdr:colOff>
      <xdr:row>29</xdr:row>
      <xdr:rowOff>101600</xdr:rowOff>
    </xdr:from>
    <xdr:to>
      <xdr:col>31</xdr:col>
      <xdr:colOff>314325</xdr:colOff>
      <xdr:row>34</xdr:row>
      <xdr:rowOff>22133</xdr:rowOff>
    </xdr:to>
    <xdr:sp macro="" textlink="">
      <xdr:nvSpPr>
        <xdr:cNvPr id="18" name="Rounded Rectangle 13">
          <a:hlinkClick xmlns:r="http://schemas.openxmlformats.org/officeDocument/2006/relationships" r:id="rId8"/>
          <a:extLst>
            <a:ext uri="{FF2B5EF4-FFF2-40B4-BE49-F238E27FC236}">
              <a16:creationId xmlns:a16="http://schemas.microsoft.com/office/drawing/2014/main" id="{720E186B-C28B-4ED5-9D61-F2F037AA3485}"/>
            </a:ext>
          </a:extLst>
        </xdr:cNvPr>
        <xdr:cNvSpPr/>
      </xdr:nvSpPr>
      <xdr:spPr>
        <a:xfrm>
          <a:off x="14960600" y="5257800"/>
          <a:ext cx="4645025" cy="8095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15</xdr:col>
      <xdr:colOff>228600</xdr:colOff>
      <xdr:row>36</xdr:row>
      <xdr:rowOff>139700</xdr:rowOff>
    </xdr:from>
    <xdr:to>
      <xdr:col>22</xdr:col>
      <xdr:colOff>517525</xdr:colOff>
      <xdr:row>41</xdr:row>
      <xdr:rowOff>60233</xdr:rowOff>
    </xdr:to>
    <xdr:sp macro="" textlink="">
      <xdr:nvSpPr>
        <xdr:cNvPr id="19" name="Rounded Rectangle 13">
          <a:hlinkClick xmlns:r="http://schemas.openxmlformats.org/officeDocument/2006/relationships" r:id="rId9"/>
          <a:extLst>
            <a:ext uri="{FF2B5EF4-FFF2-40B4-BE49-F238E27FC236}">
              <a16:creationId xmlns:a16="http://schemas.microsoft.com/office/drawing/2014/main" id="{1EB52A7B-4CCC-4419-BE04-B532BF51C0C1}"/>
            </a:ext>
          </a:extLst>
        </xdr:cNvPr>
        <xdr:cNvSpPr/>
      </xdr:nvSpPr>
      <xdr:spPr>
        <a:xfrm>
          <a:off x="9563100" y="6540500"/>
          <a:ext cx="4645025" cy="8095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7</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179615</xdr:colOff>
      <xdr:row>47</xdr:row>
      <xdr:rowOff>64635</xdr:rowOff>
    </xdr:from>
    <xdr:to>
      <xdr:col>7</xdr:col>
      <xdr:colOff>552451</xdr:colOff>
      <xdr:row>52</xdr:row>
      <xdr:rowOff>64634</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2041072" y="9742035"/>
          <a:ext cx="2854779" cy="925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2">
                  <a:lumMod val="50000"/>
                </a:schemeClr>
              </a:solidFill>
            </a:rPr>
            <a:t>Cost of Waiting </a:t>
          </a:r>
          <a:r>
            <a:rPr lang="en-US" sz="1400"/>
            <a:t>and the </a:t>
          </a:r>
          <a:r>
            <a:rPr lang="en-US" sz="1400" b="1">
              <a:solidFill>
                <a:schemeClr val="accent2">
                  <a:lumMod val="50000"/>
                </a:schemeClr>
              </a:solidFill>
            </a:rPr>
            <a:t>Cost of Service</a:t>
          </a:r>
          <a:r>
            <a:rPr lang="en-US" sz="1400"/>
            <a:t> are</a:t>
          </a:r>
          <a:r>
            <a:rPr lang="en-US" sz="1400" baseline="0"/>
            <a:t> on "per hour" basis.</a:t>
          </a:r>
          <a:endParaRPr lang="en-US" sz="1400"/>
        </a:p>
      </xdr:txBody>
    </xdr:sp>
    <xdr:clientData/>
  </xdr:twoCellAnchor>
  <xdr:twoCellAnchor>
    <xdr:from>
      <xdr:col>0</xdr:col>
      <xdr:colOff>402771</xdr:colOff>
      <xdr:row>0</xdr:row>
      <xdr:rowOff>72795</xdr:rowOff>
    </xdr:from>
    <xdr:to>
      <xdr:col>3</xdr:col>
      <xdr:colOff>97971</xdr:colOff>
      <xdr:row>6</xdr:row>
      <xdr:rowOff>48984</xdr:rowOff>
    </xdr:to>
    <xdr:sp macro="" textlink="">
      <xdr:nvSpPr>
        <xdr:cNvPr id="4" name="Left Arrow 7">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402771" y="72795"/>
          <a:ext cx="1556657" cy="1119189"/>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a:solidFill>
                <a:srgbClr val="FFFF00"/>
              </a:solidFill>
              <a:latin typeface="Lucida Bright" panose="02040602050505020304" pitchFamily="18" charset="0"/>
            </a:rPr>
            <a:t>Back</a:t>
          </a:r>
        </a:p>
      </xdr:txBody>
    </xdr:sp>
    <xdr:clientData/>
  </xdr:twoCellAnchor>
  <xdr:twoCellAnchor>
    <xdr:from>
      <xdr:col>13</xdr:col>
      <xdr:colOff>566059</xdr:colOff>
      <xdr:row>15</xdr:row>
      <xdr:rowOff>45449</xdr:rowOff>
    </xdr:from>
    <xdr:to>
      <xdr:col>27</xdr:col>
      <xdr:colOff>446316</xdr:colOff>
      <xdr:row>20</xdr:row>
      <xdr:rowOff>43545</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8632373" y="2853963"/>
          <a:ext cx="7848600" cy="923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a:latin typeface="Lucida Bright" panose="02040602050505020304" pitchFamily="18" charset="0"/>
            </a:rPr>
            <a:t>The Total Cost is the sum of the waiting</a:t>
          </a:r>
          <a:r>
            <a:rPr lang="en-US" sz="1800" baseline="0">
              <a:latin typeface="Lucida Bright" panose="02040602050505020304" pitchFamily="18" charset="0"/>
            </a:rPr>
            <a:t> cost and the service cost:  </a:t>
          </a:r>
        </a:p>
        <a:p>
          <a:pPr algn="l"/>
          <a:r>
            <a:rPr lang="en-US" sz="1800" baseline="0">
              <a:latin typeface="Lucida Bright" panose="02040602050505020304" pitchFamily="18" charset="0"/>
            </a:rPr>
            <a:t>TC = Cw*L+Cs*k</a:t>
          </a:r>
        </a:p>
        <a:p>
          <a:pPr algn="l"/>
          <a:endParaRPr lang="en-US" sz="1800" baseline="0">
            <a:latin typeface="Lucida Bright" panose="02040602050505020304" pitchFamily="18" charset="0"/>
          </a:endParaRPr>
        </a:p>
        <a:p>
          <a:pPr algn="l"/>
          <a:endParaRPr lang="en-US" sz="1800" baseline="0">
            <a:latin typeface="Lucida Bright" panose="02040602050505020304" pitchFamily="18" charset="0"/>
          </a:endParaRPr>
        </a:p>
      </xdr:txBody>
    </xdr:sp>
    <xdr:clientData/>
  </xdr:twoCellAnchor>
  <xdr:twoCellAnchor>
    <xdr:from>
      <xdr:col>3</xdr:col>
      <xdr:colOff>424542</xdr:colOff>
      <xdr:row>1</xdr:row>
      <xdr:rowOff>97971</xdr:rowOff>
    </xdr:from>
    <xdr:to>
      <xdr:col>13</xdr:col>
      <xdr:colOff>427263</xdr:colOff>
      <xdr:row>5</xdr:row>
      <xdr:rowOff>106136</xdr:rowOff>
    </xdr:to>
    <xdr:sp macro="" textlink="">
      <xdr:nvSpPr>
        <xdr:cNvPr id="14" name="Rounded Rectangle 1">
          <a:extLst>
            <a:ext uri="{FF2B5EF4-FFF2-40B4-BE49-F238E27FC236}">
              <a16:creationId xmlns:a16="http://schemas.microsoft.com/office/drawing/2014/main" id="{6D881233-51A5-437B-861C-D6C409A3FEFB}"/>
            </a:ext>
          </a:extLst>
        </xdr:cNvPr>
        <xdr:cNvSpPr/>
      </xdr:nvSpPr>
      <xdr:spPr>
        <a:xfrm>
          <a:off x="2285999" y="283028"/>
          <a:ext cx="6207578" cy="7810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Waiting Lines Problem </a:t>
          </a:r>
          <a:r>
            <a:rPr lang="en-US" sz="3200" b="1">
              <a:solidFill>
                <a:srgbClr val="FF0000"/>
              </a:solidFill>
              <a:latin typeface="Lucida Bright" panose="02040602050505020304" pitchFamily="18" charset="0"/>
            </a:rPr>
            <a:t>6</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14</xdr:col>
      <xdr:colOff>511629</xdr:colOff>
      <xdr:row>1</xdr:row>
      <xdr:rowOff>65314</xdr:rowOff>
    </xdr:from>
    <xdr:to>
      <xdr:col>20</xdr:col>
      <xdr:colOff>272143</xdr:colOff>
      <xdr:row>5</xdr:row>
      <xdr:rowOff>143328</xdr:rowOff>
    </xdr:to>
    <xdr:sp macro="" textlink="">
      <xdr:nvSpPr>
        <xdr:cNvPr id="16" name="Rectangle: Rounded Corners 15">
          <a:extLst>
            <a:ext uri="{FF2B5EF4-FFF2-40B4-BE49-F238E27FC236}">
              <a16:creationId xmlns:a16="http://schemas.microsoft.com/office/drawing/2014/main" id="{06408374-E8A7-452F-B200-CE51159FC43E}"/>
            </a:ext>
          </a:extLst>
        </xdr:cNvPr>
        <xdr:cNvSpPr/>
      </xdr:nvSpPr>
      <xdr:spPr>
        <a:xfrm>
          <a:off x="9198429" y="250371"/>
          <a:ext cx="3048000" cy="850900"/>
        </a:xfrm>
        <a:prstGeom prst="roundRect">
          <a:avLst/>
        </a:prstGeom>
        <a:solidFill>
          <a:schemeClr val="accent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twoCellAnchor>
    <xdr:from>
      <xdr:col>0</xdr:col>
      <xdr:colOff>446314</xdr:colOff>
      <xdr:row>8</xdr:row>
      <xdr:rowOff>130629</xdr:rowOff>
    </xdr:from>
    <xdr:to>
      <xdr:col>12</xdr:col>
      <xdr:colOff>283029</xdr:colOff>
      <xdr:row>34</xdr:row>
      <xdr:rowOff>87086</xdr:rowOff>
    </xdr:to>
    <xdr:sp macro="" textlink="">
      <xdr:nvSpPr>
        <xdr:cNvPr id="18" name="TextBox 17">
          <a:extLst>
            <a:ext uri="{FF2B5EF4-FFF2-40B4-BE49-F238E27FC236}">
              <a16:creationId xmlns:a16="http://schemas.microsoft.com/office/drawing/2014/main" id="{1D56E99E-C4CD-40F3-990F-8433A699588E}"/>
            </a:ext>
          </a:extLst>
        </xdr:cNvPr>
        <xdr:cNvSpPr txBox="1"/>
      </xdr:nvSpPr>
      <xdr:spPr>
        <a:xfrm>
          <a:off x="446314" y="1643743"/>
          <a:ext cx="7282544" cy="47897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Cost Analysis of Waiting Lines: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cost of customer waiting time, in terms of customer dissatisfaction and lost goodwill, is $15 per hour spent waiting in line. </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service person is paid $11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average wait time is 0.6666 of an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There are, on average, 16 customers serviced per day (2 arrivals per hour times 8 hours.)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Calculate the total expected costs</a:t>
          </a:r>
        </a:p>
      </xdr:txBody>
    </xdr:sp>
    <xdr:clientData/>
  </xdr:twoCellAnchor>
  <xdr:twoCellAnchor>
    <xdr:from>
      <xdr:col>13</xdr:col>
      <xdr:colOff>500742</xdr:colOff>
      <xdr:row>6</xdr:row>
      <xdr:rowOff>159205</xdr:rowOff>
    </xdr:from>
    <xdr:to>
      <xdr:col>27</xdr:col>
      <xdr:colOff>413657</xdr:colOff>
      <xdr:row>14</xdr:row>
      <xdr:rowOff>43544</xdr:rowOff>
    </xdr:to>
    <xdr:sp macro="" textlink="">
      <xdr:nvSpPr>
        <xdr:cNvPr id="19" name="TextBox 18">
          <a:extLst>
            <a:ext uri="{FF2B5EF4-FFF2-40B4-BE49-F238E27FC236}">
              <a16:creationId xmlns:a16="http://schemas.microsoft.com/office/drawing/2014/main" id="{5092EC28-9F1B-4709-A745-195CB6C7B246}"/>
            </a:ext>
          </a:extLst>
        </xdr:cNvPr>
        <xdr:cNvSpPr txBox="1"/>
      </xdr:nvSpPr>
      <xdr:spPr>
        <a:xfrm>
          <a:off x="8567056" y="1302205"/>
          <a:ext cx="7881258" cy="13647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a:latin typeface="Lucida Bright" panose="02040602050505020304" pitchFamily="18" charset="0"/>
            </a:rPr>
            <a:t>Cw</a:t>
          </a:r>
          <a:r>
            <a:rPr lang="en-US" sz="1400" baseline="0">
              <a:latin typeface="Lucida Bright" panose="02040602050505020304" pitchFamily="18" charset="0"/>
            </a:rPr>
            <a:t> = the waiting cost per time period for each unit </a:t>
          </a:r>
        </a:p>
        <a:p>
          <a:pPr algn="l"/>
          <a:r>
            <a:rPr lang="en-US" sz="1400" baseline="0">
              <a:latin typeface="Lucida Bright" panose="02040602050505020304" pitchFamily="18" charset="0"/>
            </a:rPr>
            <a:t>L = the average of units in the system </a:t>
          </a:r>
        </a:p>
        <a:p>
          <a:pPr algn="l"/>
          <a:r>
            <a:rPr lang="en-US" sz="1400" baseline="0">
              <a:latin typeface="Lucida Bright" panose="02040602050505020304" pitchFamily="18" charset="0"/>
            </a:rPr>
            <a:t>Cs = the service cost per time period for each channel </a:t>
          </a:r>
        </a:p>
        <a:p>
          <a:pPr algn="l"/>
          <a:r>
            <a:rPr lang="en-US" sz="1400" baseline="0">
              <a:latin typeface="Lucida Bright" panose="02040602050505020304" pitchFamily="18" charset="0"/>
            </a:rPr>
            <a:t>k = the number of channels </a:t>
          </a:r>
        </a:p>
        <a:p>
          <a:pPr algn="l"/>
          <a:r>
            <a:rPr lang="en-US" sz="1400" baseline="0">
              <a:latin typeface="Lucida Bright" panose="02040602050505020304" pitchFamily="18" charset="0"/>
            </a:rPr>
            <a:t>TC = the total cost per time period </a:t>
          </a:r>
          <a:endParaRPr lang="en-US" sz="1400">
            <a:latin typeface="Lucida Bright" panose="02040602050505020304" pitchFamily="18" charset="0"/>
          </a:endParaRPr>
        </a:p>
      </xdr:txBody>
    </xdr:sp>
    <xdr:clientData/>
  </xdr:twoCellAnchor>
  <xdr:twoCellAnchor>
    <xdr:from>
      <xdr:col>13</xdr:col>
      <xdr:colOff>65314</xdr:colOff>
      <xdr:row>7</xdr:row>
      <xdr:rowOff>87085</xdr:rowOff>
    </xdr:from>
    <xdr:to>
      <xdr:col>13</xdr:col>
      <xdr:colOff>65314</xdr:colOff>
      <xdr:row>39</xdr:row>
      <xdr:rowOff>65313</xdr:rowOff>
    </xdr:to>
    <xdr:cxnSp macro="">
      <xdr:nvCxnSpPr>
        <xdr:cNvPr id="28" name="Straight Connector 27">
          <a:extLst>
            <a:ext uri="{FF2B5EF4-FFF2-40B4-BE49-F238E27FC236}">
              <a16:creationId xmlns:a16="http://schemas.microsoft.com/office/drawing/2014/main" id="{EC0E2B92-30C3-4EA3-8EBA-A29FDD44032A}"/>
            </a:ext>
          </a:extLst>
        </xdr:cNvPr>
        <xdr:cNvCxnSpPr/>
      </xdr:nvCxnSpPr>
      <xdr:spPr>
        <a:xfrm>
          <a:off x="8131628" y="1415142"/>
          <a:ext cx="0" cy="68471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522515</xdr:colOff>
      <xdr:row>21</xdr:row>
      <xdr:rowOff>99876</xdr:rowOff>
    </xdr:from>
    <xdr:to>
      <xdr:col>27</xdr:col>
      <xdr:colOff>402772</xdr:colOff>
      <xdr:row>25</xdr:row>
      <xdr:rowOff>152401</xdr:rowOff>
    </xdr:to>
    <xdr:sp macro="" textlink="">
      <xdr:nvSpPr>
        <xdr:cNvPr id="29" name="TextBox 28">
          <a:extLst>
            <a:ext uri="{FF2B5EF4-FFF2-40B4-BE49-F238E27FC236}">
              <a16:creationId xmlns:a16="http://schemas.microsoft.com/office/drawing/2014/main" id="{86784AE9-2E3E-44E2-9E6E-F07BF73F2767}"/>
            </a:ext>
          </a:extLst>
        </xdr:cNvPr>
        <xdr:cNvSpPr txBox="1"/>
      </xdr:nvSpPr>
      <xdr:spPr>
        <a:xfrm>
          <a:off x="8588829" y="4944019"/>
          <a:ext cx="7848600" cy="7927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baseline="0">
              <a:latin typeface="Lucida Bright" panose="02040602050505020304" pitchFamily="18" charset="0"/>
            </a:rPr>
            <a:t>The total number of hours that customers spend in waiting =</a:t>
          </a:r>
        </a:p>
        <a:p>
          <a:pPr algn="l"/>
          <a:r>
            <a:rPr lang="en-US" sz="1800" baseline="0">
              <a:latin typeface="Lucida Bright" panose="02040602050505020304" pitchFamily="18" charset="0"/>
            </a:rPr>
            <a:t>= 0.6667 * 16 = </a:t>
          </a:r>
        </a:p>
      </xdr:txBody>
    </xdr:sp>
    <xdr:clientData/>
  </xdr:twoCellAnchor>
  <xdr:twoCellAnchor>
    <xdr:from>
      <xdr:col>13</xdr:col>
      <xdr:colOff>533402</xdr:colOff>
      <xdr:row>26</xdr:row>
      <xdr:rowOff>121646</xdr:rowOff>
    </xdr:from>
    <xdr:to>
      <xdr:col>27</xdr:col>
      <xdr:colOff>413659</xdr:colOff>
      <xdr:row>30</xdr:row>
      <xdr:rowOff>152399</xdr:rowOff>
    </xdr:to>
    <xdr:sp macro="" textlink="">
      <xdr:nvSpPr>
        <xdr:cNvPr id="30" name="TextBox 29">
          <a:extLst>
            <a:ext uri="{FF2B5EF4-FFF2-40B4-BE49-F238E27FC236}">
              <a16:creationId xmlns:a16="http://schemas.microsoft.com/office/drawing/2014/main" id="{8E711602-93FE-4BD9-83CA-A3B7DD757791}"/>
            </a:ext>
          </a:extLst>
        </xdr:cNvPr>
        <xdr:cNvSpPr txBox="1"/>
      </xdr:nvSpPr>
      <xdr:spPr>
        <a:xfrm>
          <a:off x="8599716" y="5891075"/>
          <a:ext cx="7848600" cy="7927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baseline="0">
              <a:latin typeface="Lucida Bright" panose="02040602050505020304" pitchFamily="18" charset="0"/>
            </a:rPr>
            <a:t>Total Customer Waiting Line Cost ( 1 Channel) = 15 * 10.6672 =</a:t>
          </a:r>
        </a:p>
        <a:p>
          <a:pPr algn="l"/>
          <a:r>
            <a:rPr lang="en-US" sz="1800" baseline="0">
              <a:latin typeface="Lucida Bright" panose="02040602050505020304" pitchFamily="18" charset="0"/>
            </a:rPr>
            <a:t>= 0.6667 * 16 = 160.008 per 8 hour day </a:t>
          </a:r>
        </a:p>
      </xdr:txBody>
    </xdr:sp>
    <xdr:clientData/>
  </xdr:twoCellAnchor>
  <xdr:twoCellAnchor>
    <xdr:from>
      <xdr:col>13</xdr:col>
      <xdr:colOff>544288</xdr:colOff>
      <xdr:row>31</xdr:row>
      <xdr:rowOff>132532</xdr:rowOff>
    </xdr:from>
    <xdr:to>
      <xdr:col>27</xdr:col>
      <xdr:colOff>424545</xdr:colOff>
      <xdr:row>35</xdr:row>
      <xdr:rowOff>108857</xdr:rowOff>
    </xdr:to>
    <xdr:sp macro="" textlink="">
      <xdr:nvSpPr>
        <xdr:cNvPr id="31" name="TextBox 30">
          <a:extLst>
            <a:ext uri="{FF2B5EF4-FFF2-40B4-BE49-F238E27FC236}">
              <a16:creationId xmlns:a16="http://schemas.microsoft.com/office/drawing/2014/main" id="{76C3D920-D084-4E3E-BE66-243734C98E72}"/>
            </a:ext>
          </a:extLst>
        </xdr:cNvPr>
        <xdr:cNvSpPr txBox="1"/>
      </xdr:nvSpPr>
      <xdr:spPr>
        <a:xfrm>
          <a:off x="8610602" y="6849018"/>
          <a:ext cx="7848600" cy="7165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baseline="0">
              <a:latin typeface="Lucida Bright" panose="02040602050505020304" pitchFamily="18" charset="0"/>
            </a:rPr>
            <a:t>Cost of 1 server = $11 per hour or $88 per day</a:t>
          </a:r>
        </a:p>
      </xdr:txBody>
    </xdr:sp>
    <xdr:clientData/>
  </xdr:twoCellAnchor>
  <xdr:twoCellAnchor>
    <xdr:from>
      <xdr:col>13</xdr:col>
      <xdr:colOff>587829</xdr:colOff>
      <xdr:row>36</xdr:row>
      <xdr:rowOff>130628</xdr:rowOff>
    </xdr:from>
    <xdr:to>
      <xdr:col>27</xdr:col>
      <xdr:colOff>468086</xdr:colOff>
      <xdr:row>40</xdr:row>
      <xdr:rowOff>106954</xdr:rowOff>
    </xdr:to>
    <xdr:sp macro="" textlink="">
      <xdr:nvSpPr>
        <xdr:cNvPr id="32" name="TextBox 31">
          <a:extLst>
            <a:ext uri="{FF2B5EF4-FFF2-40B4-BE49-F238E27FC236}">
              <a16:creationId xmlns:a16="http://schemas.microsoft.com/office/drawing/2014/main" id="{5FAB3092-82C0-42E5-93CD-32153E2B40C8}"/>
            </a:ext>
          </a:extLst>
        </xdr:cNvPr>
        <xdr:cNvSpPr txBox="1"/>
      </xdr:nvSpPr>
      <xdr:spPr>
        <a:xfrm>
          <a:off x="8654143" y="7032171"/>
          <a:ext cx="7848600" cy="7165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baseline="0">
              <a:latin typeface="Lucida Bright" panose="02040602050505020304" pitchFamily="18" charset="0"/>
            </a:rPr>
            <a:t>Total Expected Costs = $160.01 + $88 = $248.01 per day</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555172</xdr:colOff>
      <xdr:row>11</xdr:row>
      <xdr:rowOff>176894</xdr:rowOff>
    </xdr:from>
    <xdr:to>
      <xdr:col>13</xdr:col>
      <xdr:colOff>522515</xdr:colOff>
      <xdr:row>26</xdr:row>
      <xdr:rowOff>65314</xdr:rowOff>
    </xdr:to>
    <xdr:sp macro="" textlink="">
      <xdr:nvSpPr>
        <xdr:cNvPr id="2" name="TextBox 1">
          <a:extLst>
            <a:ext uri="{FF2B5EF4-FFF2-40B4-BE49-F238E27FC236}">
              <a16:creationId xmlns:a16="http://schemas.microsoft.com/office/drawing/2014/main" id="{F3BC39FE-7744-4E49-9E0D-2C81AEBA9A73}"/>
            </a:ext>
          </a:extLst>
        </xdr:cNvPr>
        <xdr:cNvSpPr txBox="1"/>
      </xdr:nvSpPr>
      <xdr:spPr>
        <a:xfrm>
          <a:off x="1175658" y="2212523"/>
          <a:ext cx="8273143" cy="34262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Customers walk into the local U.S. Post office at an average rate of 20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On average, there are 5 people waiting in line to be served. </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probability distribution that describe arrival and service times are unknown. </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manager wants to determine how long customers are waiting in line.</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3B15DF9C-C2D8-434B-BA41-5A3062E17E0A}"/>
            </a:ext>
          </a:extLst>
        </xdr:cNvPr>
        <xdr:cNvSpPr/>
      </xdr:nvSpPr>
      <xdr:spPr>
        <a:xfrm>
          <a:off x="1169127" y="575854"/>
          <a:ext cx="1330233" cy="9824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713AF3C4-52E7-40FC-B22F-FC6CC5D45BD9}"/>
            </a:ext>
          </a:extLst>
        </xdr:cNvPr>
        <xdr:cNvCxnSpPr/>
      </xdr:nvCxnSpPr>
      <xdr:spPr>
        <a:xfrm>
          <a:off x="10116096" y="1820091"/>
          <a:ext cx="0" cy="68013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246951E3-C88B-449D-B521-372F62109C36}"/>
            </a:ext>
          </a:extLst>
        </xdr:cNvPr>
        <xdr:cNvSpPr/>
      </xdr:nvSpPr>
      <xdr:spPr>
        <a:xfrm>
          <a:off x="3205844" y="501831"/>
          <a:ext cx="6130289" cy="77234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7</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15</xdr:col>
      <xdr:colOff>435428</xdr:colOff>
      <xdr:row>2</xdr:row>
      <xdr:rowOff>32657</xdr:rowOff>
    </xdr:from>
    <xdr:to>
      <xdr:col>19</xdr:col>
      <xdr:colOff>56244</xdr:colOff>
      <xdr:row>6</xdr:row>
      <xdr:rowOff>185056</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E422C149-6D29-4ECF-A6AC-E58E6B755218}"/>
            </a:ext>
          </a:extLst>
        </xdr:cNvPr>
        <xdr:cNvSpPr/>
      </xdr:nvSpPr>
      <xdr:spPr>
        <a:xfrm>
          <a:off x="10602685" y="402771"/>
          <a:ext cx="2059216" cy="892628"/>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65316</xdr:colOff>
      <xdr:row>2</xdr:row>
      <xdr:rowOff>27214</xdr:rowOff>
    </xdr:from>
    <xdr:to>
      <xdr:col>3</xdr:col>
      <xdr:colOff>141515</xdr:colOff>
      <xdr:row>7</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877656C9-F4F6-4026-8F7D-1D4D648BBA94}"/>
            </a:ext>
          </a:extLst>
        </xdr:cNvPr>
        <xdr:cNvSpPr/>
      </xdr:nvSpPr>
      <xdr:spPr>
        <a:xfrm>
          <a:off x="685802" y="397328"/>
          <a:ext cx="1317170" cy="9933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293916</xdr:colOff>
      <xdr:row>8</xdr:row>
      <xdr:rowOff>32657</xdr:rowOff>
    </xdr:from>
    <xdr:to>
      <xdr:col>13</xdr:col>
      <xdr:colOff>293916</xdr:colOff>
      <xdr:row>39</xdr:row>
      <xdr:rowOff>163285</xdr:rowOff>
    </xdr:to>
    <xdr:cxnSp macro="">
      <xdr:nvCxnSpPr>
        <xdr:cNvPr id="4" name="Straight Connector 3">
          <a:extLst>
            <a:ext uri="{FF2B5EF4-FFF2-40B4-BE49-F238E27FC236}">
              <a16:creationId xmlns:a16="http://schemas.microsoft.com/office/drawing/2014/main" id="{8F445764-940E-4807-962E-8078B2D7B6BF}"/>
            </a:ext>
          </a:extLst>
        </xdr:cNvPr>
        <xdr:cNvCxnSpPr/>
      </xdr:nvCxnSpPr>
      <xdr:spPr>
        <a:xfrm>
          <a:off x="9220202" y="1513114"/>
          <a:ext cx="0" cy="68471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81643</xdr:colOff>
      <xdr:row>2</xdr:row>
      <xdr:rowOff>146957</xdr:rowOff>
    </xdr:from>
    <xdr:to>
      <xdr:col>13</xdr:col>
      <xdr:colOff>141513</xdr:colOff>
      <xdr:row>7</xdr:row>
      <xdr:rowOff>2722</xdr:rowOff>
    </xdr:to>
    <xdr:sp macro="" textlink="">
      <xdr:nvSpPr>
        <xdr:cNvPr id="5" name="Rounded Rectangle 1">
          <a:extLst>
            <a:ext uri="{FF2B5EF4-FFF2-40B4-BE49-F238E27FC236}">
              <a16:creationId xmlns:a16="http://schemas.microsoft.com/office/drawing/2014/main" id="{31FFF614-F63A-462E-AC95-8C7955AAB1C5}"/>
            </a:ext>
          </a:extLst>
        </xdr:cNvPr>
        <xdr:cNvSpPr/>
      </xdr:nvSpPr>
      <xdr:spPr>
        <a:xfrm>
          <a:off x="2563586" y="517071"/>
          <a:ext cx="6504213" cy="7810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 Waiting</a:t>
          </a:r>
          <a:r>
            <a:rPr lang="en-US" sz="3200" b="0">
              <a:solidFill>
                <a:schemeClr val="accent4">
                  <a:lumMod val="50000"/>
                </a:schemeClr>
              </a:solidFill>
              <a:latin typeface="Lucida Bright" panose="02040602050505020304" pitchFamily="18" charset="0"/>
            </a:rPr>
            <a:t> Lines Problem </a:t>
          </a:r>
          <a:r>
            <a:rPr lang="en-US" sz="3200" b="1">
              <a:solidFill>
                <a:srgbClr val="FF0000"/>
              </a:solidFill>
              <a:latin typeface="Lucida Bright" panose="02040602050505020304" pitchFamily="18" charset="0"/>
            </a:rPr>
            <a:t>7</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54427</xdr:colOff>
      <xdr:row>10</xdr:row>
      <xdr:rowOff>174172</xdr:rowOff>
    </xdr:from>
    <xdr:to>
      <xdr:col>13</xdr:col>
      <xdr:colOff>21770</xdr:colOff>
      <xdr:row>26</xdr:row>
      <xdr:rowOff>206829</xdr:rowOff>
    </xdr:to>
    <xdr:sp macro="" textlink="">
      <xdr:nvSpPr>
        <xdr:cNvPr id="7" name="TextBox 6">
          <a:extLst>
            <a:ext uri="{FF2B5EF4-FFF2-40B4-BE49-F238E27FC236}">
              <a16:creationId xmlns:a16="http://schemas.microsoft.com/office/drawing/2014/main" id="{7DE576A9-9B37-4301-959B-03FC649F1B66}"/>
            </a:ext>
          </a:extLst>
        </xdr:cNvPr>
        <xdr:cNvSpPr txBox="1"/>
      </xdr:nvSpPr>
      <xdr:spPr>
        <a:xfrm>
          <a:off x="674913" y="2024743"/>
          <a:ext cx="8273143" cy="32112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Customers walk into the local U.S. Post office at an average rate of 20 per hour. On average, there are 5 people waiting in line to be served. </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probability distribution that describe arrival and service times are unknown. </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manager wants to determine how long customers are waiting in line.</a:t>
          </a:r>
        </a:p>
      </xdr:txBody>
    </xdr:sp>
    <xdr:clientData/>
  </xdr:twoCellAnchor>
  <xdr:twoCellAnchor>
    <xdr:from>
      <xdr:col>14</xdr:col>
      <xdr:colOff>631372</xdr:colOff>
      <xdr:row>2</xdr:row>
      <xdr:rowOff>130628</xdr:rowOff>
    </xdr:from>
    <xdr:to>
      <xdr:col>19</xdr:col>
      <xdr:colOff>338364</xdr:colOff>
      <xdr:row>7</xdr:row>
      <xdr:rowOff>56242</xdr:rowOff>
    </xdr:to>
    <xdr:sp macro="" textlink="">
      <xdr:nvSpPr>
        <xdr:cNvPr id="9" name="Rectangle: Rounded Corners 8">
          <a:extLst>
            <a:ext uri="{FF2B5EF4-FFF2-40B4-BE49-F238E27FC236}">
              <a16:creationId xmlns:a16="http://schemas.microsoft.com/office/drawing/2014/main" id="{F4CE5F8C-723B-428B-AE95-2A54EE8A9CE8}"/>
            </a:ext>
          </a:extLst>
        </xdr:cNvPr>
        <xdr:cNvSpPr/>
      </xdr:nvSpPr>
      <xdr:spPr>
        <a:xfrm>
          <a:off x="10178143" y="500742"/>
          <a:ext cx="2765878" cy="850900"/>
        </a:xfrm>
        <a:prstGeom prst="roundRect">
          <a:avLst/>
        </a:prstGeom>
        <a:solidFill>
          <a:schemeClr val="accent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twoCellAnchor>
    <xdr:from>
      <xdr:col>13</xdr:col>
      <xdr:colOff>413656</xdr:colOff>
      <xdr:row>11</xdr:row>
      <xdr:rowOff>32657</xdr:rowOff>
    </xdr:from>
    <xdr:to>
      <xdr:col>27</xdr:col>
      <xdr:colOff>217714</xdr:colOff>
      <xdr:row>26</xdr:row>
      <xdr:rowOff>206829</xdr:rowOff>
    </xdr:to>
    <xdr:sp macro="" textlink="">
      <xdr:nvSpPr>
        <xdr:cNvPr id="10" name="TextBox 9">
          <a:extLst>
            <a:ext uri="{FF2B5EF4-FFF2-40B4-BE49-F238E27FC236}">
              <a16:creationId xmlns:a16="http://schemas.microsoft.com/office/drawing/2014/main" id="{D00C0A68-807B-473B-8C9D-F48EE4430C70}"/>
            </a:ext>
          </a:extLst>
        </xdr:cNvPr>
        <xdr:cNvSpPr txBox="1"/>
      </xdr:nvSpPr>
      <xdr:spPr>
        <a:xfrm>
          <a:off x="9339942" y="2068286"/>
          <a:ext cx="8273143" cy="31677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Use the Little's Law to solve this problem:</a:t>
          </a:r>
          <a:r>
            <a:rPr lang="en-US" sz="1100" b="0" i="0" u="none" strike="noStrike">
              <a:solidFill>
                <a:schemeClr val="dk1"/>
              </a:solidFill>
              <a:effectLst/>
              <a:latin typeface="Lucida Bright" panose="02040602050505020304" pitchFamily="18" charset="0"/>
              <a:ea typeface="+mn-ea"/>
              <a:cs typeface="+mn-cs"/>
            </a:rPr>
            <a:t> </a:t>
          </a:r>
          <a:r>
            <a:rPr lang="en-US" sz="2000">
              <a:latin typeface="Lucida Bright" panose="02040602050505020304" pitchFamily="18" charset="0"/>
            </a:rPr>
            <a:t> </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=20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Lq = 5 customers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Wq = Lq/</a:t>
          </a:r>
          <a:r>
            <a:rPr lang="el-GR" sz="2000" baseline="0">
              <a:solidFill>
                <a:schemeClr val="tx2">
                  <a:lumMod val="50000"/>
                </a:schemeClr>
              </a:solidFill>
              <a:latin typeface="Calibri" panose="020F0502020204030204" pitchFamily="34" charset="0"/>
              <a:ea typeface="+mn-ea"/>
              <a:cs typeface="Calibri" panose="020F0502020204030204" pitchFamily="34" charset="0"/>
            </a:rPr>
            <a:t>λ</a:t>
          </a:r>
          <a:r>
            <a:rPr lang="en-US" sz="2000" baseline="0">
              <a:solidFill>
                <a:schemeClr val="tx2">
                  <a:lumMod val="50000"/>
                </a:schemeClr>
              </a:solidFill>
              <a:latin typeface="Lucida Bright" panose="02040602050505020304" pitchFamily="18" charset="0"/>
              <a:ea typeface="+mn-ea"/>
              <a:cs typeface="Calibri" panose="020F0502020204030204" pitchFamily="34" charset="0"/>
            </a:rPr>
            <a:t> =5/20 = 0.25 hour</a:t>
          </a:r>
        </a:p>
        <a:p>
          <a:endParaRPr lang="en-US" sz="2000" baseline="0">
            <a:solidFill>
              <a:schemeClr val="tx2">
                <a:lumMod val="50000"/>
              </a:schemeClr>
            </a:solidFill>
            <a:latin typeface="Calibri" panose="020F0502020204030204" pitchFamily="34" charset="0"/>
            <a:ea typeface="+mn-ea"/>
            <a:cs typeface="Calibri" panose="020F0502020204030204" pitchFamily="34" charset="0"/>
          </a:endParaRPr>
        </a:p>
        <a:p>
          <a:r>
            <a:rPr lang="en-US" sz="2000" baseline="0">
              <a:solidFill>
                <a:schemeClr val="tx2">
                  <a:lumMod val="50000"/>
                </a:schemeClr>
              </a:solidFill>
              <a:latin typeface="Lucida Bright" panose="02040602050505020304" pitchFamily="18" charset="0"/>
              <a:ea typeface="+mn-ea"/>
              <a:cs typeface="Calibri" panose="020F0502020204030204" pitchFamily="34" charset="0"/>
            </a:rPr>
            <a:t>0.25 hours* 60 minutes = 15 minutes</a:t>
          </a:r>
          <a:endParaRPr lang="en-US" sz="2000" baseline="0">
            <a:solidFill>
              <a:schemeClr val="tx2">
                <a:lumMod val="50000"/>
              </a:schemeClr>
            </a:solidFill>
            <a:latin typeface="Lucida Bright" panose="02040602050505020304" pitchFamily="18" charset="0"/>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163287</xdr:colOff>
      <xdr:row>9</xdr:row>
      <xdr:rowOff>155123</xdr:rowOff>
    </xdr:from>
    <xdr:to>
      <xdr:col>14</xdr:col>
      <xdr:colOff>130630</xdr:colOff>
      <xdr:row>28</xdr:row>
      <xdr:rowOff>141515</xdr:rowOff>
    </xdr:to>
    <xdr:sp macro="" textlink="">
      <xdr:nvSpPr>
        <xdr:cNvPr id="2" name="TextBox 1">
          <a:extLst>
            <a:ext uri="{FF2B5EF4-FFF2-40B4-BE49-F238E27FC236}">
              <a16:creationId xmlns:a16="http://schemas.microsoft.com/office/drawing/2014/main" id="{9487DCF8-4EB6-49D6-8A72-664780B626F6}"/>
            </a:ext>
          </a:extLst>
        </xdr:cNvPr>
        <xdr:cNvSpPr txBox="1"/>
      </xdr:nvSpPr>
      <xdr:spPr>
        <a:xfrm>
          <a:off x="1404258" y="1820637"/>
          <a:ext cx="8273143" cy="44821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Cost Analysis of Waiting Lines (one channel):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cost of customer waiting time, in terms of customer dissatisfaction and lost good will, is $15 per hour spent waiting in line. </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service person is paid $11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average wait time is 0.6666 of an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There are, on average, 16 customers serviced per day (2 arrivals per hour times 8 hours.)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Calculate the total expected costs</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96861BA5-E048-4DF3-A6F0-1FF41234A125}"/>
            </a:ext>
          </a:extLst>
        </xdr:cNvPr>
        <xdr:cNvSpPr/>
      </xdr:nvSpPr>
      <xdr:spPr>
        <a:xfrm>
          <a:off x="1169127" y="575854"/>
          <a:ext cx="1330233" cy="9824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2ADEC3E2-0452-4AB2-B397-E5659B44BF15}"/>
            </a:ext>
          </a:extLst>
        </xdr:cNvPr>
        <xdr:cNvCxnSpPr/>
      </xdr:nvCxnSpPr>
      <xdr:spPr>
        <a:xfrm>
          <a:off x="10116096" y="1820091"/>
          <a:ext cx="0" cy="68013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FEC5CB3D-4547-4AD0-9265-BB14894F66D0}"/>
            </a:ext>
          </a:extLst>
        </xdr:cNvPr>
        <xdr:cNvSpPr/>
      </xdr:nvSpPr>
      <xdr:spPr>
        <a:xfrm>
          <a:off x="3205844" y="501831"/>
          <a:ext cx="6130289" cy="77234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6</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15</xdr:col>
      <xdr:colOff>609600</xdr:colOff>
      <xdr:row>2</xdr:row>
      <xdr:rowOff>76200</xdr:rowOff>
    </xdr:from>
    <xdr:to>
      <xdr:col>19</xdr:col>
      <xdr:colOff>230416</xdr:colOff>
      <xdr:row>7</xdr:row>
      <xdr:rowOff>43542</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D9A71470-2EB2-415C-B3C4-C9F5DEF3B340}"/>
            </a:ext>
          </a:extLst>
        </xdr:cNvPr>
        <xdr:cNvSpPr/>
      </xdr:nvSpPr>
      <xdr:spPr>
        <a:xfrm>
          <a:off x="10776857" y="446314"/>
          <a:ext cx="2059216" cy="892628"/>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492579</xdr:colOff>
      <xdr:row>10</xdr:row>
      <xdr:rowOff>108858</xdr:rowOff>
    </xdr:from>
    <xdr:to>
      <xdr:col>12</xdr:col>
      <xdr:colOff>459922</xdr:colOff>
      <xdr:row>26</xdr:row>
      <xdr:rowOff>190500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92579" y="2013858"/>
          <a:ext cx="8131629" cy="334735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one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318409</xdr:colOff>
      <xdr:row>10</xdr:row>
      <xdr:rowOff>51706</xdr:rowOff>
    </xdr:from>
    <xdr:to>
      <xdr:col>13</xdr:col>
      <xdr:colOff>318409</xdr:colOff>
      <xdr:row>40</xdr:row>
      <xdr:rowOff>231320</xdr:rowOff>
    </xdr:to>
    <xdr:cxnSp macro="">
      <xdr:nvCxnSpPr>
        <xdr:cNvPr id="4" name="Straight Connector 3">
          <a:extLst>
            <a:ext uri="{FF2B5EF4-FFF2-40B4-BE49-F238E27FC236}">
              <a16:creationId xmlns:a16="http://schemas.microsoft.com/office/drawing/2014/main" id="{00000000-0008-0000-0A00-000004000000}"/>
            </a:ext>
          </a:extLst>
        </xdr:cNvPr>
        <xdr:cNvCxnSpPr/>
      </xdr:nvCxnSpPr>
      <xdr:spPr>
        <a:xfrm>
          <a:off x="9095016" y="1956706"/>
          <a:ext cx="0" cy="647972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27216</xdr:colOff>
      <xdr:row>3</xdr:row>
      <xdr:rowOff>95249</xdr:rowOff>
    </xdr:from>
    <xdr:to>
      <xdr:col>14</xdr:col>
      <xdr:colOff>217714</xdr:colOff>
      <xdr:row>7</xdr:row>
      <xdr:rowOff>136071</xdr:rowOff>
    </xdr:to>
    <xdr:sp macro="" textlink="">
      <xdr:nvSpPr>
        <xdr:cNvPr id="5" name="Rounded Rectangle 1">
          <a:extLst>
            <a:ext uri="{FF2B5EF4-FFF2-40B4-BE49-F238E27FC236}">
              <a16:creationId xmlns:a16="http://schemas.microsoft.com/office/drawing/2014/main" id="{00000000-0008-0000-0A00-000005000000}"/>
            </a:ext>
          </a:extLst>
        </xdr:cNvPr>
        <xdr:cNvSpPr/>
      </xdr:nvSpPr>
      <xdr:spPr>
        <a:xfrm>
          <a:off x="3088823" y="666749"/>
          <a:ext cx="6517820"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 </a:t>
          </a:r>
          <a:r>
            <a:rPr lang="en-US" sz="3200" b="0">
              <a:solidFill>
                <a:schemeClr val="tx2">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13</xdr:col>
      <xdr:colOff>544287</xdr:colOff>
      <xdr:row>11</xdr:row>
      <xdr:rowOff>122463</xdr:rowOff>
    </xdr:from>
    <xdr:to>
      <xdr:col>24</xdr:col>
      <xdr:colOff>435430</xdr:colOff>
      <xdr:row>39</xdr:row>
      <xdr:rowOff>149677</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14:m>
                <m:oMath xmlns:m="http://schemas.openxmlformats.org/officeDocument/2006/math">
                  <m:f>
                    <m:fPr>
                      <m:ctrlPr>
                        <a:rPr lang="en-US" sz="2800" i="1" baseline="0">
                          <a:solidFill>
                            <a:schemeClr val="dk1"/>
                          </a:solidFill>
                          <a:effectLst/>
                          <a:latin typeface="Cambria Math" panose="02040503050406030204" pitchFamily="18" charset="0"/>
                          <a:ea typeface="+mn-ea"/>
                          <a:cs typeface="+mn-cs"/>
                        </a:rPr>
                      </m:ctrlPr>
                    </m:fPr>
                    <m:num>
                      <m:r>
                        <a:rPr lang="en-US" sz="2800" b="0" i="1" baseline="0">
                          <a:solidFill>
                            <a:schemeClr val="dk1"/>
                          </a:solidFill>
                          <a:effectLst/>
                          <a:latin typeface="Cambria Math" panose="02040503050406030204" pitchFamily="18" charset="0"/>
                          <a:ea typeface="+mn-ea"/>
                          <a:cs typeface="+mn-cs"/>
                        </a:rPr>
                        <m:t>(2∗</m:t>
                      </m:r>
                      <m:sSup>
                        <m:sSupPr>
                          <m:ctrlPr>
                            <a:rPr lang="en-US" sz="2800" b="0" i="1" baseline="0">
                              <a:solidFill>
                                <a:schemeClr val="dk1"/>
                              </a:solidFill>
                              <a:effectLst/>
                              <a:latin typeface="Cambria Math" panose="02040503050406030204" pitchFamily="18" charset="0"/>
                              <a:ea typeface="+mn-ea"/>
                              <a:cs typeface="+mn-cs"/>
                            </a:rPr>
                          </m:ctrlPr>
                        </m:sSupPr>
                        <m:e>
                          <m:r>
                            <a:rPr lang="en-US" sz="2800" b="0" i="1" baseline="0">
                              <a:solidFill>
                                <a:schemeClr val="dk1"/>
                              </a:solidFill>
                              <a:effectLst/>
                              <a:latin typeface="Cambria Math" panose="02040503050406030204" pitchFamily="18" charset="0"/>
                              <a:ea typeface="+mn-ea"/>
                              <a:cs typeface="+mn-cs"/>
                            </a:rPr>
                            <m:t>1)</m:t>
                          </m:r>
                        </m:e>
                        <m:sup>
                          <m:r>
                            <a:rPr lang="en-US" sz="2800" b="0" i="1" baseline="0">
                              <a:solidFill>
                                <a:schemeClr val="dk1"/>
                              </a:solidFill>
                              <a:effectLst/>
                              <a:latin typeface="Cambria Math" panose="02040503050406030204" pitchFamily="18" charset="0"/>
                              <a:ea typeface="+mn-ea"/>
                              <a:cs typeface="+mn-cs"/>
                            </a:rPr>
                            <m:t>4</m:t>
                          </m:r>
                        </m:sup>
                      </m:sSup>
                    </m:num>
                    <m:den>
                      <m:r>
                        <a:rPr lang="en-US" sz="2800" b="0" i="1" baseline="0">
                          <a:solidFill>
                            <a:schemeClr val="dk1"/>
                          </a:solidFill>
                          <a:effectLst/>
                          <a:latin typeface="Cambria Math" panose="02040503050406030204" pitchFamily="18" charset="0"/>
                          <a:ea typeface="+mn-ea"/>
                          <a:cs typeface="+mn-cs"/>
                        </a:rPr>
                        <m:t>4!</m:t>
                      </m:r>
                    </m:den>
                  </m:f>
                </m:oMath>
              </a14:m>
              <a:r>
                <a:rPr lang="en-US" sz="2800" baseline="0">
                  <a:solidFill>
                    <a:schemeClr val="dk1"/>
                  </a:solidFill>
                  <a:effectLst/>
                  <a:latin typeface="+mn-lt"/>
                  <a:ea typeface="+mn-ea"/>
                  <a:cs typeface="+mn-cs"/>
                </a:rPr>
                <a:t>  *                 </a:t>
              </a:r>
              <a14:m>
                <m:oMath xmlns:m="http://schemas.openxmlformats.org/officeDocument/2006/math">
                  <m:sSup>
                    <m:sSupPr>
                      <m:ctrlPr>
                        <a:rPr lang="en-US" sz="2800" i="1" baseline="0">
                          <a:solidFill>
                            <a:schemeClr val="dk1"/>
                          </a:solidFill>
                          <a:effectLst/>
                          <a:latin typeface="Cambria Math" panose="02040503050406030204" pitchFamily="18" charset="0"/>
                          <a:ea typeface="+mn-ea"/>
                          <a:cs typeface="+mn-cs"/>
                        </a:rPr>
                      </m:ctrlPr>
                    </m:sSupPr>
                    <m:e>
                      <m:r>
                        <a:rPr lang="en-US" sz="2800" i="1" baseline="0">
                          <a:solidFill>
                            <a:schemeClr val="dk1"/>
                          </a:solidFill>
                          <a:effectLst/>
                          <a:latin typeface="Cambria Math" panose="02040503050406030204" pitchFamily="18" charset="0"/>
                          <a:ea typeface="+mn-ea"/>
                          <a:cs typeface="+mn-cs"/>
                        </a:rPr>
                        <m:t>𝑒</m:t>
                      </m:r>
                    </m:e>
                    <m:sup>
                      <m:r>
                        <a:rPr lang="en-US" sz="2800" i="1" baseline="0">
                          <a:solidFill>
                            <a:schemeClr val="dk1"/>
                          </a:solidFill>
                          <a:effectLst/>
                          <a:latin typeface="Cambria Math" panose="02040503050406030204" pitchFamily="18" charset="0"/>
                          <a:ea typeface="+mn-ea"/>
                          <a:cs typeface="+mn-cs"/>
                        </a:rPr>
                        <m:t>−</m:t>
                      </m:r>
                      <m:r>
                        <a:rPr lang="en-US" sz="2800" b="0" i="1" baseline="0">
                          <a:solidFill>
                            <a:schemeClr val="dk1"/>
                          </a:solidFill>
                          <a:effectLst/>
                          <a:latin typeface="Cambria Math" panose="02040503050406030204" pitchFamily="18" charset="0"/>
                          <a:ea typeface="+mn-ea"/>
                          <a:cs typeface="+mn-cs"/>
                        </a:rPr>
                        <m:t>(2∗1)</m:t>
                      </m:r>
                    </m:sup>
                  </m:sSup>
                </m:oMath>
              </a14:m>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14:m>
                <m:oMath xmlns:m="http://schemas.openxmlformats.org/officeDocument/2006/math">
                  <m:f>
                    <m:fPr>
                      <m:ctrlP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ctrlPr>
                    </m:fPr>
                    <m:num>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16</m:t>
                      </m:r>
                    </m:num>
                    <m:den>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24</m:t>
                      </m:r>
                    </m:den>
                  </m:f>
                </m:oMath>
              </a14:m>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r>
                <a:rPr lang="en-US" sz="2800" b="1" baseline="0">
                  <a:solidFill>
                    <a:srgbClr val="C00000"/>
                  </a:solidFill>
                  <a:latin typeface="Times New Roman" panose="02020603050405020304" pitchFamily="18" charset="0"/>
                  <a:ea typeface="+mn-ea"/>
                  <a:cs typeface="Times New Roman" panose="02020603050405020304" pitchFamily="18" charset="0"/>
                </a:rPr>
                <a:t>  0.1353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Choice>
      <mc:Fallback xmlns="">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r>
                <a:rPr lang="en-US" sz="2800" i="0" baseline="0">
                  <a:solidFill>
                    <a:schemeClr val="dk1"/>
                  </a:solidFill>
                  <a:effectLst/>
                  <a:latin typeface="Cambria Math" panose="02040503050406030204" pitchFamily="18" charset="0"/>
                  <a:ea typeface="+mn-ea"/>
                  <a:cs typeface="+mn-cs"/>
                </a:rPr>
                <a:t>(</a:t>
              </a:r>
              <a:r>
                <a:rPr lang="en-US" sz="2800" b="0" i="0" baseline="0">
                  <a:solidFill>
                    <a:schemeClr val="dk1"/>
                  </a:solidFill>
                  <a:effectLst/>
                  <a:latin typeface="Cambria Math" panose="02040503050406030204" pitchFamily="18" charset="0"/>
                  <a:ea typeface="+mn-ea"/>
                  <a:cs typeface="+mn-cs"/>
                </a:rPr>
                <a:t>(2∗〖1)〗^4)/4!</a:t>
              </a:r>
              <a:r>
                <a:rPr lang="en-US" sz="2800" baseline="0">
                  <a:solidFill>
                    <a:schemeClr val="dk1"/>
                  </a:solidFill>
                  <a:effectLst/>
                  <a:latin typeface="+mn-lt"/>
                  <a:ea typeface="+mn-ea"/>
                  <a:cs typeface="+mn-cs"/>
                </a:rPr>
                <a:t>  *                 </a:t>
              </a:r>
              <a:r>
                <a:rPr lang="en-US" sz="2800" i="0" baseline="0">
                  <a:solidFill>
                    <a:schemeClr val="dk1"/>
                  </a:solidFill>
                  <a:effectLst/>
                  <a:latin typeface="Cambria Math" panose="02040503050406030204" pitchFamily="18" charset="0"/>
                  <a:ea typeface="+mn-ea"/>
                  <a:cs typeface="+mn-cs"/>
                </a:rPr>
                <a:t>𝑒^(−</a:t>
              </a:r>
              <a:r>
                <a:rPr lang="en-US" sz="2800" b="0" i="0" baseline="0">
                  <a:solidFill>
                    <a:schemeClr val="dk1"/>
                  </a:solidFill>
                  <a:effectLst/>
                  <a:latin typeface="Cambria Math" panose="02040503050406030204" pitchFamily="18" charset="0"/>
                  <a:ea typeface="+mn-ea"/>
                  <a:cs typeface="+mn-cs"/>
                </a:rPr>
                <a:t>(2∗1))</a:t>
              </a:r>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r>
                <a:rPr lang="en-US" sz="2800" b="0" i="0" baseline="0">
                  <a:solidFill>
                    <a:schemeClr val="tx2">
                      <a:lumMod val="50000"/>
                    </a:schemeClr>
                  </a:solidFill>
                  <a:latin typeface="Cambria Math" panose="02040503050406030204" pitchFamily="18" charset="0"/>
                  <a:ea typeface="+mn-ea"/>
                  <a:cs typeface="Times New Roman" panose="02020603050405020304" pitchFamily="18" charset="0"/>
                </a:rPr>
                <a:t>16/24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r>
                <a:rPr lang="en-US" sz="2800" b="1" baseline="0">
                  <a:solidFill>
                    <a:srgbClr val="C00000"/>
                  </a:solidFill>
                  <a:latin typeface="Times New Roman" panose="02020603050405020304" pitchFamily="18" charset="0"/>
                  <a:ea typeface="+mn-ea"/>
                  <a:cs typeface="Times New Roman" panose="02020603050405020304" pitchFamily="18" charset="0"/>
                </a:rPr>
                <a:t>  0.1353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Fallback>
    </mc:AlternateContent>
    <xdr:clientData/>
  </xdr:twoCellAnchor>
  <xdr:oneCellAnchor>
    <xdr:from>
      <xdr:col>25</xdr:col>
      <xdr:colOff>54428</xdr:colOff>
      <xdr:row>30</xdr:row>
      <xdr:rowOff>1</xdr:rowOff>
    </xdr:from>
    <xdr:ext cx="802822" cy="56896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sSup>
                    <m:sSupPr>
                      <m:ctrlPr>
                        <a:rPr lang="en-US" sz="2800" i="1">
                          <a:latin typeface="Cambria Math" panose="02040503050406030204" pitchFamily="18" charset="0"/>
                        </a:rPr>
                      </m:ctrlPr>
                    </m:sSupPr>
                    <m:e>
                      <m:r>
                        <a:rPr lang="en-US" sz="2800" i="1">
                          <a:latin typeface="Cambria Math" panose="02040503050406030204" pitchFamily="18" charset="0"/>
                        </a:rPr>
                        <m:t>𝑒</m:t>
                      </m:r>
                    </m:e>
                    <m:sup>
                      <m:r>
                        <a:rPr lang="en-US" sz="2800" i="1">
                          <a:latin typeface="Cambria Math" panose="02040503050406030204" pitchFamily="18" charset="0"/>
                        </a:rPr>
                        <m:t>−</m:t>
                      </m:r>
                      <m:r>
                        <a:rPr lang="en-US" sz="2800" b="0" i="1">
                          <a:latin typeface="Cambria Math" panose="02040503050406030204" pitchFamily="18" charset="0"/>
                        </a:rPr>
                        <m:t>2</m:t>
                      </m:r>
                    </m:sup>
                  </m:sSup>
                </m:oMath>
              </a14:m>
              <a:r>
                <a:rPr lang="en-US" sz="2800">
                  <a:latin typeface="Calibri" panose="020F0502020204030204" pitchFamily="34" charset="0"/>
                  <a:cs typeface="Calibri" panose="020F0502020204030204" pitchFamily="34" charset="0"/>
                </a:rPr>
                <a:t>=</a:t>
              </a:r>
              <a:endParaRPr lang="en-US" sz="2800"/>
            </a:p>
          </xdr:txBody>
        </xdr:sp>
      </mc:Choice>
      <mc:Fallback xmlns="">
        <xdr:sp macro="" textlink="">
          <xdr:nvSpPr>
            <xdr:cNvPr id="9" name="TextBox 8">
              <a:extLst>
                <a:ext uri="{FF2B5EF4-FFF2-40B4-BE49-F238E27FC236}">
                  <a16:creationId xmlns:a16="http://schemas.microsoft.com/office/drawing/2014/main" id="{2E60AB84-AB61-46FA-8224-D15DA65FE286}"/>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800" i="0">
                  <a:latin typeface="Cambria Math" panose="02040503050406030204" pitchFamily="18" charset="0"/>
                </a:rPr>
                <a:t>𝑒^(−</a:t>
              </a:r>
              <a:r>
                <a:rPr lang="en-US" sz="2800" b="0" i="0">
                  <a:latin typeface="Cambria Math" panose="02040503050406030204" pitchFamily="18" charset="0"/>
                </a:rPr>
                <a:t>2)</a:t>
              </a:r>
              <a:r>
                <a:rPr lang="en-US" sz="2800">
                  <a:latin typeface="Calibri" panose="020F0502020204030204" pitchFamily="34" charset="0"/>
                  <a:cs typeface="Calibri" panose="020F0502020204030204" pitchFamily="34" charset="0"/>
                </a:rPr>
                <a:t>=</a:t>
              </a:r>
              <a:endParaRPr lang="en-US" sz="2800"/>
            </a:p>
          </xdr:txBody>
        </xdr:sp>
      </mc:Fallback>
    </mc:AlternateContent>
    <xdr:clientData/>
  </xdr:oneCellAnchor>
  <xdr:twoCellAnchor>
    <xdr:from>
      <xdr:col>0</xdr:col>
      <xdr:colOff>476250</xdr:colOff>
      <xdr:row>27</xdr:row>
      <xdr:rowOff>81643</xdr:rowOff>
    </xdr:from>
    <xdr:to>
      <xdr:col>12</xdr:col>
      <xdr:colOff>443593</xdr:colOff>
      <xdr:row>47</xdr:row>
      <xdr:rowOff>54429</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14:m>
                <m:oMath xmlns:m="http://schemas.openxmlformats.org/officeDocument/2006/math">
                  <m:f>
                    <m:fPr>
                      <m:ctrlPr>
                        <a:rPr lang="en-US" sz="2400" i="1" baseline="0">
                          <a:solidFill>
                            <a:schemeClr val="dk1"/>
                          </a:solidFill>
                          <a:effectLst/>
                          <a:latin typeface="Cambria Math" panose="02040503050406030204" pitchFamily="18" charset="0"/>
                          <a:ea typeface="+mn-ea"/>
                          <a:cs typeface="+mn-cs"/>
                        </a:rPr>
                      </m:ctrlPr>
                    </m:fPr>
                    <m:num>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e>
                        <m:sup>
                          <m:r>
                            <a:rPr lang="en-US" sz="2400" b="0" i="1" baseline="0">
                              <a:solidFill>
                                <a:schemeClr val="dk1"/>
                              </a:solidFill>
                              <a:effectLst/>
                              <a:latin typeface="Cambria Math" panose="02040503050406030204" pitchFamily="18" charset="0"/>
                              <a:ea typeface="+mn-ea"/>
                              <a:cs typeface="+mn-cs"/>
                            </a:rPr>
                            <m:t>𝑛</m:t>
                          </m:r>
                        </m:sup>
                      </m:sSup>
                    </m:num>
                    <m:den>
                      <m:r>
                        <a:rPr lang="en-US" sz="2400" b="0" i="1" baseline="0">
                          <a:solidFill>
                            <a:schemeClr val="dk1"/>
                          </a:solidFill>
                          <a:effectLst/>
                          <a:latin typeface="Cambria Math" panose="02040503050406030204" pitchFamily="18" charset="0"/>
                          <a:ea typeface="+mn-ea"/>
                          <a:cs typeface="+mn-cs"/>
                        </a:rPr>
                        <m:t>𝑛</m:t>
                      </m:r>
                      <m:r>
                        <a:rPr lang="en-US" sz="2400" b="0" i="1" baseline="0">
                          <a:solidFill>
                            <a:schemeClr val="dk1"/>
                          </a:solidFill>
                          <a:effectLst/>
                          <a:latin typeface="Cambria Math" panose="02040503050406030204" pitchFamily="18" charset="0"/>
                          <a:ea typeface="+mn-ea"/>
                          <a:cs typeface="+mn-cs"/>
                        </a:rPr>
                        <m:t>!</m:t>
                      </m:r>
                    </m:den>
                  </m:f>
                </m:oMath>
              </a14:m>
              <a:r>
                <a:rPr lang="en-US" sz="2400" baseline="0">
                  <a:solidFill>
                    <a:schemeClr val="dk1"/>
                  </a:solidFill>
                  <a:effectLst/>
                  <a:latin typeface="+mn-lt"/>
                  <a:ea typeface="+mn-ea"/>
                  <a:cs typeface="+mn-cs"/>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sup>
                  </m:sSup>
                </m:oMath>
              </a14:m>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Choice>
      <mc:Fallback xmlns="">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∗〖𝑇)〗^𝑛)/𝑛!</a:t>
              </a:r>
              <a:r>
                <a:rPr lang="en-US" sz="2400" baseline="0">
                  <a:solidFill>
                    <a:schemeClr val="dk1"/>
                  </a:solidFill>
                  <a:effectLst/>
                  <a:latin typeface="+mn-lt"/>
                  <a:ea typeface="+mn-ea"/>
                  <a:cs typeface="+mn-cs"/>
                </a:rPr>
                <a:t>*</a:t>
              </a:r>
              <a:r>
                <a:rPr lang="en-US" sz="2400" i="0" baseline="0">
                  <a:solidFill>
                    <a:schemeClr val="dk1"/>
                  </a:solidFill>
                  <a:effectLst/>
                  <a:latin typeface="Cambria Math" panose="02040503050406030204" pitchFamily="18" charset="0"/>
                  <a:ea typeface="+mn-ea"/>
                  <a:cs typeface="+mn-cs"/>
                </a:rPr>
                <a:t>𝑒^(−</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a:t>
              </a:r>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13</xdr:col>
      <xdr:colOff>598715</xdr:colOff>
      <xdr:row>40</xdr:row>
      <xdr:rowOff>57150</xdr:rowOff>
    </xdr:from>
    <xdr:to>
      <xdr:col>24</xdr:col>
      <xdr:colOff>503466</xdr:colOff>
      <xdr:row>51</xdr:row>
      <xdr:rowOff>163285</xdr:rowOff>
    </xdr:to>
    <xdr:sp macro="" textlink="">
      <xdr:nvSpPr>
        <xdr:cNvPr id="15" name="TextBox 14">
          <a:extLst>
            <a:ext uri="{FF2B5EF4-FFF2-40B4-BE49-F238E27FC236}">
              <a16:creationId xmlns:a16="http://schemas.microsoft.com/office/drawing/2014/main" id="{00000000-0008-0000-0A00-00000F000000}"/>
            </a:ext>
          </a:extLst>
        </xdr:cNvPr>
        <xdr:cNvSpPr txBox="1"/>
      </xdr:nvSpPr>
      <xdr:spPr>
        <a:xfrm>
          <a:off x="9375322" y="8262257"/>
          <a:ext cx="6395358" cy="3848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C00000"/>
              </a:solidFill>
              <a:effectLst/>
              <a:latin typeface="Lucida Bright" panose="02040602050505020304" pitchFamily="18" charset="0"/>
              <a:ea typeface="+mn-ea"/>
              <a:cs typeface="+mn-cs"/>
            </a:rPr>
            <a:t>Decision Point</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 manager of the customer service desk can use this information to determine the space requirements for the desk and waiting area.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tx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There is a relatively small probability that four customers will arrive in one hour. Consequently, seating capacity for two or three customers should be more than adequate unless the time to service each customer is lengthy.</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rgbClr val="C00000"/>
            </a:solidFill>
            <a:effectLst/>
            <a:latin typeface="Lucida Bright" panose="02040602050505020304" pitchFamily="18" charset="0"/>
          </a:endParaRPr>
        </a:p>
      </xdr:txBody>
    </xdr:sp>
    <xdr:clientData/>
  </xdr:twoCellAnchor>
  <xdr:twoCellAnchor>
    <xdr:from>
      <xdr:col>20</xdr:col>
      <xdr:colOff>158750</xdr:colOff>
      <xdr:row>27</xdr:row>
      <xdr:rowOff>206375</xdr:rowOff>
    </xdr:from>
    <xdr:to>
      <xdr:col>20</xdr:col>
      <xdr:colOff>158750</xdr:colOff>
      <xdr:row>31</xdr:row>
      <xdr:rowOff>47625</xdr:rowOff>
    </xdr:to>
    <xdr:cxnSp macro="">
      <xdr:nvCxnSpPr>
        <xdr:cNvPr id="10" name="Straight Arrow Connector 9">
          <a:extLst>
            <a:ext uri="{FF2B5EF4-FFF2-40B4-BE49-F238E27FC236}">
              <a16:creationId xmlns:a16="http://schemas.microsoft.com/office/drawing/2014/main" id="{00000000-0008-0000-0A00-00000A000000}"/>
            </a:ext>
          </a:extLst>
        </xdr:cNvPr>
        <xdr:cNvCxnSpPr/>
      </xdr:nvCxnSpPr>
      <xdr:spPr>
        <a:xfrm>
          <a:off x="13017500" y="5683250"/>
          <a:ext cx="0" cy="714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596900</xdr:colOff>
      <xdr:row>3</xdr:row>
      <xdr:rowOff>25400</xdr:rowOff>
    </xdr:from>
    <xdr:to>
      <xdr:col>20</xdr:col>
      <xdr:colOff>302078</xdr:colOff>
      <xdr:row>7</xdr:row>
      <xdr:rowOff>165100</xdr:rowOff>
    </xdr:to>
    <xdr:sp macro="" textlink="">
      <xdr:nvSpPr>
        <xdr:cNvPr id="14" name="Rectangle: Rounded Corners 13">
          <a:extLst>
            <a:ext uri="{FF2B5EF4-FFF2-40B4-BE49-F238E27FC236}">
              <a16:creationId xmlns:a16="http://schemas.microsoft.com/office/drawing/2014/main" id="{40E1AC2C-5D87-408C-BB86-2839141B30FA}"/>
            </a:ext>
          </a:extLst>
        </xdr:cNvPr>
        <xdr:cNvSpPr/>
      </xdr:nvSpPr>
      <xdr:spPr>
        <a:xfrm>
          <a:off x="10782300" y="558800"/>
          <a:ext cx="2765878" cy="850900"/>
        </a:xfrm>
        <a:prstGeom prst="roundRect">
          <a:avLst/>
        </a:prstGeom>
        <a:solidFill>
          <a:schemeClr val="accent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9:U63"/>
  <sheetViews>
    <sheetView zoomScale="40" zoomScaleNormal="40" workbookViewId="0"/>
  </sheetViews>
  <sheetFormatPr defaultColWidth="9.109375" defaultRowHeight="14.4" x14ac:dyDescent="0.3"/>
  <cols>
    <col min="1" max="1" width="25.33203125" style="7" customWidth="1"/>
    <col min="2" max="2" width="7" style="7" customWidth="1"/>
    <col min="3" max="3" width="9.44140625" style="7" customWidth="1"/>
    <col min="4" max="4" width="12.6640625" style="7" customWidth="1"/>
    <col min="5" max="5" width="10.33203125" style="7" customWidth="1"/>
    <col min="6" max="6" width="22.109375" style="7" customWidth="1"/>
    <col min="7" max="7" width="21.33203125" style="7" customWidth="1"/>
    <col min="8" max="8" width="22.6640625" style="7" customWidth="1"/>
    <col min="9" max="9" width="12.33203125" style="7" customWidth="1"/>
    <col min="10" max="10" width="14.88671875" style="7" customWidth="1"/>
    <col min="11" max="11" width="17.88671875" style="7" customWidth="1"/>
    <col min="12" max="12" width="16.33203125" style="7" customWidth="1"/>
    <col min="13" max="13" width="20.109375" style="7" customWidth="1"/>
    <col min="14" max="14" width="22.5546875" style="7" customWidth="1"/>
    <col min="15" max="15" width="24.33203125" style="7" customWidth="1"/>
    <col min="16" max="16" width="21.6640625" style="7" customWidth="1"/>
    <col min="17" max="17" width="19.88671875" style="7" customWidth="1"/>
    <col min="18" max="16384" width="9.109375" style="7"/>
  </cols>
  <sheetData>
    <row r="9" spans="6:17" x14ac:dyDescent="0.3">
      <c r="F9" s="8">
        <v>79</v>
      </c>
    </row>
    <row r="12" spans="6:17" x14ac:dyDescent="0.3">
      <c r="N12" s="135" t="s">
        <v>55</v>
      </c>
    </row>
    <row r="13" spans="6:17" x14ac:dyDescent="0.3">
      <c r="N13" s="136"/>
    </row>
    <row r="14" spans="6:17" ht="14.4" customHeight="1" x14ac:dyDescent="0.3">
      <c r="M14" s="138" t="s">
        <v>15</v>
      </c>
      <c r="N14" s="136"/>
      <c r="O14" s="140" t="s">
        <v>2</v>
      </c>
      <c r="P14" s="142" t="s">
        <v>1</v>
      </c>
      <c r="Q14" s="144" t="s">
        <v>16</v>
      </c>
    </row>
    <row r="15" spans="6:17" ht="57.75" customHeight="1" x14ac:dyDescent="0.3">
      <c r="M15" s="139"/>
      <c r="N15" s="137"/>
      <c r="O15" s="141"/>
      <c r="P15" s="143"/>
      <c r="Q15" s="145"/>
    </row>
    <row r="16" spans="6:17" ht="24.75" customHeight="1" x14ac:dyDescent="0.3">
      <c r="M16" s="11">
        <v>6</v>
      </c>
      <c r="N16" s="9">
        <f>M16/$M$23</f>
        <v>0.12</v>
      </c>
      <c r="O16" s="10">
        <f>N16</f>
        <v>0.12</v>
      </c>
      <c r="P16" s="11" t="s">
        <v>3</v>
      </c>
      <c r="Q16" s="29">
        <v>4</v>
      </c>
    </row>
    <row r="17" spans="1:17" ht="24.75" customHeight="1" x14ac:dyDescent="0.3">
      <c r="M17" s="11">
        <v>5</v>
      </c>
      <c r="N17" s="9">
        <f t="shared" ref="N17:N22" si="0">M17/$M$23</f>
        <v>0.1</v>
      </c>
      <c r="O17" s="10">
        <f>O16+N17</f>
        <v>0.22</v>
      </c>
      <c r="P17" s="13" t="s">
        <v>4</v>
      </c>
      <c r="Q17" s="29">
        <v>5</v>
      </c>
    </row>
    <row r="18" spans="1:17" ht="23.25" customHeight="1" x14ac:dyDescent="0.3">
      <c r="M18" s="11">
        <v>9</v>
      </c>
      <c r="N18" s="9">
        <f t="shared" si="0"/>
        <v>0.18</v>
      </c>
      <c r="O18" s="10">
        <v>0.4</v>
      </c>
      <c r="P18" s="11" t="s">
        <v>5</v>
      </c>
      <c r="Q18" s="29">
        <v>6</v>
      </c>
    </row>
    <row r="19" spans="1:17" ht="21" customHeight="1" x14ac:dyDescent="0.3">
      <c r="B19" s="14"/>
      <c r="M19" s="15">
        <v>12</v>
      </c>
      <c r="N19" s="9">
        <f t="shared" si="0"/>
        <v>0.24</v>
      </c>
      <c r="O19" s="15">
        <f>0.64</f>
        <v>0.64</v>
      </c>
      <c r="P19" s="13" t="s">
        <v>6</v>
      </c>
      <c r="Q19" s="29">
        <v>7</v>
      </c>
    </row>
    <row r="20" spans="1:17" ht="24.75" customHeight="1" x14ac:dyDescent="0.3">
      <c r="A20" s="16"/>
      <c r="B20" s="16"/>
      <c r="M20" s="15">
        <v>8</v>
      </c>
      <c r="N20" s="9">
        <f t="shared" si="0"/>
        <v>0.16</v>
      </c>
      <c r="O20" s="10">
        <v>0.8</v>
      </c>
      <c r="P20" s="11" t="s">
        <v>7</v>
      </c>
      <c r="Q20" s="29">
        <v>8</v>
      </c>
    </row>
    <row r="21" spans="1:17" ht="24.75" customHeight="1" x14ac:dyDescent="0.3">
      <c r="A21" s="17"/>
      <c r="B21" s="17"/>
      <c r="F21" s="125" t="s">
        <v>8</v>
      </c>
      <c r="G21" s="125" t="s">
        <v>9</v>
      </c>
      <c r="M21" s="15">
        <v>7</v>
      </c>
      <c r="N21" s="9">
        <f t="shared" si="0"/>
        <v>0.14000000000000001</v>
      </c>
      <c r="O21" s="15">
        <v>0.94</v>
      </c>
      <c r="P21" s="11" t="s">
        <v>10</v>
      </c>
      <c r="Q21" s="29">
        <v>9</v>
      </c>
    </row>
    <row r="22" spans="1:17" ht="22.2" customHeight="1" x14ac:dyDescent="0.3">
      <c r="F22" s="126"/>
      <c r="G22" s="126"/>
      <c r="M22" s="15">
        <v>3</v>
      </c>
      <c r="N22" s="9">
        <f t="shared" si="0"/>
        <v>0.06</v>
      </c>
      <c r="O22" s="15">
        <v>1</v>
      </c>
      <c r="P22" s="13" t="s">
        <v>11</v>
      </c>
      <c r="Q22" s="29">
        <v>10</v>
      </c>
    </row>
    <row r="23" spans="1:17" ht="20.399999999999999" customHeight="1" x14ac:dyDescent="0.3">
      <c r="B23" s="18"/>
      <c r="F23" s="126"/>
      <c r="G23" s="126"/>
      <c r="M23" s="128">
        <f>SUM(M16:M22)</f>
        <v>50</v>
      </c>
      <c r="N23" s="130">
        <f>SUM(N16:N22)</f>
        <v>1</v>
      </c>
    </row>
    <row r="24" spans="1:17" ht="26.25" customHeight="1" x14ac:dyDescent="0.3">
      <c r="B24" s="19"/>
      <c r="C24" s="20"/>
      <c r="F24" s="126"/>
      <c r="G24" s="126"/>
      <c r="M24" s="129"/>
      <c r="N24" s="131"/>
    </row>
    <row r="25" spans="1:17" ht="26.25" customHeight="1" x14ac:dyDescent="0.5">
      <c r="B25" s="19"/>
      <c r="C25" s="20"/>
      <c r="D25" s="18"/>
      <c r="F25" s="127"/>
      <c r="G25" s="127"/>
      <c r="I25" s="21"/>
      <c r="J25" s="22"/>
    </row>
    <row r="26" spans="1:17" ht="45" customHeight="1" x14ac:dyDescent="0.3">
      <c r="B26" s="19"/>
      <c r="C26" s="20"/>
      <c r="D26" s="18"/>
      <c r="F26" s="12">
        <v>4</v>
      </c>
      <c r="G26" s="11">
        <v>6</v>
      </c>
      <c r="I26" s="23">
        <f>H26*F26</f>
        <v>0</v>
      </c>
      <c r="M26" s="24" t="s">
        <v>12</v>
      </c>
      <c r="N26" s="25" t="s">
        <v>13</v>
      </c>
      <c r="O26" s="25" t="s">
        <v>14</v>
      </c>
    </row>
    <row r="27" spans="1:17" ht="26.25" customHeight="1" x14ac:dyDescent="0.3">
      <c r="B27" s="19"/>
      <c r="C27" s="20"/>
      <c r="D27" s="18"/>
      <c r="F27" s="12">
        <v>5</v>
      </c>
      <c r="G27" s="11">
        <v>5</v>
      </c>
      <c r="I27" s="23">
        <f t="shared" ref="I27:I32" si="1">H27*F27</f>
        <v>0</v>
      </c>
      <c r="M27" s="11">
        <v>1</v>
      </c>
      <c r="N27" s="26">
        <v>11</v>
      </c>
      <c r="O27" s="11">
        <v>4</v>
      </c>
    </row>
    <row r="28" spans="1:17" ht="28.5" customHeight="1" x14ac:dyDescent="0.3">
      <c r="B28" s="19"/>
      <c r="C28" s="20"/>
      <c r="D28" s="18"/>
      <c r="F28" s="12">
        <v>6</v>
      </c>
      <c r="G28" s="11">
        <v>9</v>
      </c>
      <c r="I28" s="23">
        <f t="shared" si="1"/>
        <v>0</v>
      </c>
      <c r="M28" s="15">
        <v>2</v>
      </c>
      <c r="N28" s="27">
        <v>25</v>
      </c>
      <c r="O28" s="11">
        <v>6</v>
      </c>
    </row>
    <row r="29" spans="1:17" ht="26.25" customHeight="1" x14ac:dyDescent="0.3">
      <c r="B29" s="19"/>
      <c r="C29" s="20"/>
      <c r="D29" s="18"/>
      <c r="F29" s="12">
        <v>7</v>
      </c>
      <c r="G29" s="15">
        <v>12</v>
      </c>
      <c r="I29" s="23">
        <f t="shared" si="1"/>
        <v>0</v>
      </c>
      <c r="M29" s="11">
        <v>3</v>
      </c>
      <c r="N29" s="26">
        <v>4</v>
      </c>
      <c r="O29" s="11">
        <v>4</v>
      </c>
    </row>
    <row r="30" spans="1:17" ht="26.25" customHeight="1" x14ac:dyDescent="0.3">
      <c r="B30" s="19"/>
      <c r="C30" s="20"/>
      <c r="D30" s="18"/>
      <c r="F30" s="12">
        <v>8</v>
      </c>
      <c r="G30" s="15">
        <v>8</v>
      </c>
      <c r="I30" s="23">
        <f t="shared" si="1"/>
        <v>0</v>
      </c>
      <c r="M30" s="11">
        <v>4</v>
      </c>
      <c r="N30" s="26">
        <v>33</v>
      </c>
      <c r="O30" s="11">
        <v>6</v>
      </c>
    </row>
    <row r="31" spans="1:17" ht="26.25" customHeight="1" x14ac:dyDescent="0.3">
      <c r="F31" s="12">
        <v>9</v>
      </c>
      <c r="G31" s="15">
        <v>7</v>
      </c>
      <c r="I31" s="23">
        <f t="shared" si="1"/>
        <v>0</v>
      </c>
      <c r="M31" s="11">
        <v>5</v>
      </c>
      <c r="N31" s="26">
        <v>24</v>
      </c>
      <c r="O31" s="11">
        <v>6</v>
      </c>
    </row>
    <row r="32" spans="1:17" ht="26.25" customHeight="1" x14ac:dyDescent="0.3">
      <c r="F32" s="12">
        <v>10</v>
      </c>
      <c r="G32" s="15">
        <v>3</v>
      </c>
      <c r="I32" s="23">
        <f t="shared" si="1"/>
        <v>0</v>
      </c>
      <c r="M32" s="11">
        <v>6</v>
      </c>
      <c r="N32" s="26">
        <v>60</v>
      </c>
      <c r="O32" s="11">
        <v>7</v>
      </c>
    </row>
    <row r="33" spans="7:15" ht="26.25" customHeight="1" x14ac:dyDescent="0.3">
      <c r="G33" s="117">
        <f>SUM(G26:G32)</f>
        <v>50</v>
      </c>
      <c r="I33" s="23">
        <f>SUM(I26:I32)</f>
        <v>0</v>
      </c>
      <c r="M33" s="15">
        <v>7</v>
      </c>
      <c r="N33" s="27">
        <v>20</v>
      </c>
      <c r="O33" s="11">
        <v>5</v>
      </c>
    </row>
    <row r="34" spans="7:15" ht="26.25" customHeight="1" x14ac:dyDescent="0.3">
      <c r="M34" s="11">
        <v>8</v>
      </c>
      <c r="N34" s="26">
        <v>35</v>
      </c>
      <c r="O34" s="11">
        <v>6</v>
      </c>
    </row>
    <row r="35" spans="7:15" ht="23.4" x14ac:dyDescent="0.3">
      <c r="M35" s="15">
        <v>9</v>
      </c>
      <c r="N35" s="27">
        <v>35</v>
      </c>
      <c r="O35" s="11">
        <v>6</v>
      </c>
    </row>
    <row r="36" spans="7:15" ht="23.4" x14ac:dyDescent="0.3">
      <c r="M36" s="114">
        <v>10</v>
      </c>
      <c r="N36" s="26">
        <v>52</v>
      </c>
      <c r="O36" s="11">
        <v>7</v>
      </c>
    </row>
    <row r="37" spans="7:15" ht="23.4" x14ac:dyDescent="0.3">
      <c r="M37" s="11">
        <v>11</v>
      </c>
      <c r="N37" s="26">
        <v>9</v>
      </c>
      <c r="O37" s="11">
        <v>4</v>
      </c>
    </row>
    <row r="38" spans="7:15" ht="23.4" x14ac:dyDescent="0.3">
      <c r="M38" s="114">
        <v>12</v>
      </c>
      <c r="N38" s="26">
        <v>49</v>
      </c>
      <c r="O38" s="11">
        <v>7</v>
      </c>
    </row>
    <row r="39" spans="7:15" ht="23.4" x14ac:dyDescent="0.3">
      <c r="M39" s="11">
        <v>13</v>
      </c>
      <c r="N39" s="26">
        <v>67</v>
      </c>
      <c r="O39" s="11">
        <v>8</v>
      </c>
    </row>
    <row r="40" spans="7:15" ht="23.4" x14ac:dyDescent="0.3">
      <c r="M40" s="15">
        <v>14</v>
      </c>
      <c r="N40" s="27">
        <v>98</v>
      </c>
      <c r="O40" s="28">
        <v>10</v>
      </c>
    </row>
    <row r="41" spans="7:15" ht="23.4" x14ac:dyDescent="0.3">
      <c r="M41" s="11">
        <v>15</v>
      </c>
      <c r="N41" s="26">
        <v>4</v>
      </c>
      <c r="O41" s="11">
        <v>4</v>
      </c>
    </row>
    <row r="42" spans="7:15" ht="23.4" x14ac:dyDescent="0.3">
      <c r="M42" s="15">
        <v>16</v>
      </c>
      <c r="N42" s="27">
        <v>97</v>
      </c>
      <c r="O42" s="28">
        <v>10</v>
      </c>
    </row>
    <row r="43" spans="7:15" ht="23.4" x14ac:dyDescent="0.3">
      <c r="M43" s="11">
        <v>17</v>
      </c>
      <c r="N43" s="26">
        <v>47</v>
      </c>
      <c r="O43" s="11">
        <v>7</v>
      </c>
    </row>
    <row r="44" spans="7:15" ht="23.4" x14ac:dyDescent="0.3">
      <c r="M44" s="11">
        <v>18</v>
      </c>
      <c r="N44" s="26">
        <v>75</v>
      </c>
      <c r="O44" s="11">
        <v>8</v>
      </c>
    </row>
    <row r="45" spans="7:15" ht="23.4" x14ac:dyDescent="0.3">
      <c r="M45" s="11">
        <v>19</v>
      </c>
      <c r="N45" s="26">
        <v>78</v>
      </c>
      <c r="O45" s="11">
        <v>8</v>
      </c>
    </row>
    <row r="46" spans="7:15" ht="23.4" x14ac:dyDescent="0.3">
      <c r="M46" s="11">
        <v>20</v>
      </c>
      <c r="N46" s="26">
        <v>45</v>
      </c>
      <c r="O46" s="11">
        <v>7</v>
      </c>
    </row>
    <row r="47" spans="7:15" x14ac:dyDescent="0.3">
      <c r="O47" s="132">
        <f>SUM(O27:O46)</f>
        <v>130</v>
      </c>
    </row>
    <row r="48" spans="7:15" x14ac:dyDescent="0.3">
      <c r="O48" s="133"/>
    </row>
    <row r="50" spans="20:21" x14ac:dyDescent="0.3">
      <c r="T50" s="134"/>
      <c r="U50" s="134"/>
    </row>
    <row r="51" spans="20:21" x14ac:dyDescent="0.3">
      <c r="T51" s="134"/>
      <c r="U51" s="134"/>
    </row>
    <row r="56" spans="20:21" ht="14.4" customHeight="1" x14ac:dyDescent="0.3"/>
    <row r="57" spans="20:21" ht="14.4" customHeight="1" x14ac:dyDescent="0.3"/>
    <row r="58" spans="20:21" ht="15" customHeight="1" x14ac:dyDescent="0.3"/>
    <row r="61" spans="20:21" ht="14.4" customHeight="1" x14ac:dyDescent="0.3"/>
    <row r="62" spans="20:21" ht="14.4" customHeight="1" x14ac:dyDescent="0.3"/>
    <row r="63" spans="20:21" ht="15" customHeight="1" x14ac:dyDescent="0.3"/>
  </sheetData>
  <mergeCells count="11">
    <mergeCell ref="T50:U51"/>
    <mergeCell ref="N12:N15"/>
    <mergeCell ref="M14:M15"/>
    <mergeCell ref="O14:O15"/>
    <mergeCell ref="P14:P15"/>
    <mergeCell ref="Q14:Q15"/>
    <mergeCell ref="F21:F25"/>
    <mergeCell ref="G21:G25"/>
    <mergeCell ref="M23:M24"/>
    <mergeCell ref="N23:N24"/>
    <mergeCell ref="O47:O48"/>
  </mergeCells>
  <pageMargins left="0.7" right="0.7" top="0.75" bottom="0.75" header="0.3" footer="0.3"/>
  <pageSetup scale="3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2:AI80"/>
  <sheetViews>
    <sheetView zoomScale="60" zoomScaleNormal="60" workbookViewId="0"/>
  </sheetViews>
  <sheetFormatPr defaultColWidth="9.109375" defaultRowHeight="14.4" x14ac:dyDescent="0.3"/>
  <cols>
    <col min="1" max="9" width="9.109375" style="7"/>
    <col min="10" max="10" width="11.5546875" style="7" customWidth="1"/>
    <col min="11" max="11" width="12.44140625" style="7" customWidth="1"/>
    <col min="12" max="12" width="15.6640625" style="7" customWidth="1"/>
    <col min="13" max="15" width="9.109375" style="7"/>
    <col min="16" max="16" width="9.33203125" style="7" customWidth="1"/>
    <col min="17" max="17" width="8.109375" style="7" customWidth="1"/>
    <col min="18" max="20" width="9.109375" style="7"/>
    <col min="21" max="21" width="7.44140625" style="7" customWidth="1"/>
    <col min="22" max="22" width="8.109375" style="7" customWidth="1"/>
    <col min="23" max="16384" width="9.109375" style="7"/>
  </cols>
  <sheetData>
    <row r="12" spans="2:35" x14ac:dyDescent="0.3">
      <c r="B12" s="7" t="s">
        <v>17</v>
      </c>
    </row>
    <row r="13" spans="2:35" ht="25.8" x14ac:dyDescent="0.5">
      <c r="Q13" s="37"/>
      <c r="R13" s="37"/>
      <c r="S13" s="37"/>
      <c r="T13" s="37"/>
      <c r="U13" s="37"/>
      <c r="V13" s="37"/>
      <c r="W13" s="37"/>
      <c r="X13" s="37"/>
      <c r="Y13" s="37"/>
      <c r="Z13" s="37"/>
      <c r="AA13" s="37"/>
      <c r="AB13" s="37"/>
    </row>
    <row r="14" spans="2:35" ht="25.8" x14ac:dyDescent="0.5">
      <c r="Q14" s="37"/>
      <c r="R14" s="37"/>
      <c r="S14" s="37"/>
      <c r="T14" s="37"/>
      <c r="U14" s="37"/>
      <c r="V14" s="37"/>
      <c r="W14" s="37"/>
      <c r="X14" s="37"/>
      <c r="Y14" s="37"/>
      <c r="Z14" s="37"/>
      <c r="AA14" s="37"/>
      <c r="AB14" s="37"/>
      <c r="AC14" s="30"/>
      <c r="AD14" s="30"/>
      <c r="AE14" s="30"/>
      <c r="AF14" s="30"/>
      <c r="AG14" s="30"/>
      <c r="AH14" s="30"/>
      <c r="AI14" s="30"/>
    </row>
    <row r="15" spans="2:35" ht="25.8" x14ac:dyDescent="0.5">
      <c r="Q15" s="37"/>
      <c r="R15" s="37"/>
      <c r="S15" s="37"/>
      <c r="T15" s="37"/>
      <c r="U15" s="37"/>
      <c r="V15" s="37"/>
      <c r="W15" s="37"/>
      <c r="X15" s="37"/>
      <c r="Y15" s="37"/>
      <c r="Z15" s="37"/>
      <c r="AA15" s="37"/>
      <c r="AB15" s="37"/>
      <c r="AC15" s="30"/>
      <c r="AD15" s="30"/>
      <c r="AE15" s="30"/>
      <c r="AF15" s="30"/>
      <c r="AG15" s="30"/>
      <c r="AH15" s="30"/>
      <c r="AI15" s="30"/>
    </row>
    <row r="16" spans="2:35" ht="25.8" x14ac:dyDescent="0.5">
      <c r="Q16" s="37"/>
      <c r="R16" s="37"/>
      <c r="S16" s="37"/>
      <c r="T16" s="37"/>
      <c r="U16" s="37"/>
      <c r="V16" s="37"/>
      <c r="W16" s="37"/>
      <c r="X16" s="37"/>
      <c r="Y16" s="37"/>
      <c r="Z16" s="37"/>
      <c r="AA16" s="37"/>
      <c r="AB16" s="37"/>
      <c r="AC16" s="30"/>
      <c r="AD16" s="30"/>
      <c r="AE16" s="30"/>
      <c r="AF16" s="30"/>
      <c r="AG16" s="30"/>
      <c r="AH16" s="30"/>
      <c r="AI16" s="30"/>
    </row>
    <row r="17" spans="13:35" ht="25.8" x14ac:dyDescent="0.5">
      <c r="Q17" s="37"/>
      <c r="R17" s="37"/>
      <c r="S17" s="37"/>
      <c r="T17" s="37"/>
      <c r="U17" s="37"/>
      <c r="V17" s="37"/>
      <c r="W17" s="37"/>
      <c r="X17" s="37"/>
      <c r="Y17" s="37"/>
      <c r="Z17" s="37"/>
      <c r="AA17" s="37"/>
      <c r="AB17" s="37"/>
      <c r="AC17" s="30"/>
      <c r="AD17" s="30"/>
      <c r="AE17" s="30"/>
      <c r="AF17" s="30"/>
      <c r="AG17" s="30"/>
      <c r="AH17" s="30"/>
      <c r="AI17" s="30"/>
    </row>
    <row r="18" spans="13:35" ht="25.8" x14ac:dyDescent="0.5">
      <c r="Q18" s="37"/>
      <c r="R18" s="37"/>
      <c r="S18" s="37"/>
      <c r="T18" s="37"/>
      <c r="U18" s="37"/>
      <c r="V18" s="37"/>
      <c r="W18" s="37"/>
      <c r="X18" s="37"/>
      <c r="Y18" s="37"/>
      <c r="Z18" s="37"/>
      <c r="AA18" s="37"/>
      <c r="AB18" s="37"/>
      <c r="AC18" s="30"/>
      <c r="AD18" s="30"/>
      <c r="AE18" s="30"/>
      <c r="AF18" s="30"/>
      <c r="AG18" s="30"/>
      <c r="AH18" s="30"/>
      <c r="AI18" s="30"/>
    </row>
    <row r="19" spans="13:35" ht="25.8" x14ac:dyDescent="0.5">
      <c r="Q19" s="37"/>
      <c r="R19" s="37"/>
      <c r="S19" s="37"/>
      <c r="T19" s="37"/>
      <c r="U19" s="37"/>
      <c r="V19" s="37"/>
      <c r="W19" s="37"/>
      <c r="X19" s="37"/>
      <c r="Y19" s="37"/>
      <c r="Z19" s="37"/>
      <c r="AA19" s="37"/>
      <c r="AB19" s="37"/>
      <c r="AE19" s="30"/>
      <c r="AF19" s="30"/>
      <c r="AG19" s="30"/>
      <c r="AH19" s="30"/>
      <c r="AI19" s="30"/>
    </row>
    <row r="20" spans="13:35" ht="25.8" x14ac:dyDescent="0.5">
      <c r="Q20" s="37"/>
      <c r="R20" s="37"/>
      <c r="S20" s="37"/>
      <c r="T20" s="37"/>
      <c r="U20" s="37"/>
      <c r="V20" s="37"/>
      <c r="W20" s="37"/>
      <c r="X20" s="37"/>
      <c r="Y20" s="37"/>
      <c r="Z20" s="37"/>
      <c r="AA20" s="37"/>
      <c r="AB20" s="37"/>
      <c r="AE20" s="30"/>
      <c r="AF20" s="30"/>
      <c r="AG20" s="30"/>
      <c r="AH20" s="30"/>
      <c r="AI20" s="30"/>
    </row>
    <row r="21" spans="13:35" ht="25.8" x14ac:dyDescent="0.5">
      <c r="Q21" s="37"/>
      <c r="R21" s="37"/>
      <c r="S21" s="37"/>
      <c r="T21" s="37"/>
      <c r="U21" s="37"/>
      <c r="V21" s="37"/>
      <c r="W21" s="37"/>
      <c r="X21" s="37"/>
      <c r="Y21" s="37"/>
      <c r="Z21" s="37"/>
      <c r="AA21" s="37"/>
      <c r="AB21" s="37"/>
      <c r="AC21" s="30"/>
      <c r="AD21" s="30"/>
      <c r="AE21" s="30"/>
      <c r="AF21" s="30"/>
      <c r="AG21" s="30"/>
      <c r="AH21" s="30"/>
      <c r="AI21" s="30"/>
    </row>
    <row r="22" spans="13:35" ht="23.25" customHeight="1" x14ac:dyDescent="0.5">
      <c r="Q22" s="37"/>
      <c r="R22" s="37"/>
      <c r="S22" s="37"/>
      <c r="T22" s="37"/>
      <c r="U22" s="37"/>
      <c r="V22" s="37"/>
      <c r="W22" s="37"/>
      <c r="X22" s="37"/>
      <c r="Y22" s="37"/>
      <c r="Z22" s="37"/>
      <c r="AA22" s="37"/>
      <c r="AB22" s="37"/>
      <c r="AC22" s="30"/>
      <c r="AD22" s="30"/>
      <c r="AE22" s="30"/>
      <c r="AF22" s="30"/>
      <c r="AG22" s="30"/>
      <c r="AH22" s="30"/>
      <c r="AI22" s="30"/>
    </row>
    <row r="23" spans="13:35" ht="23.25" customHeight="1" x14ac:dyDescent="0.5">
      <c r="Q23" s="37"/>
      <c r="R23" s="37"/>
      <c r="S23" s="37"/>
      <c r="T23" s="37"/>
      <c r="U23" s="37"/>
      <c r="V23" s="37"/>
      <c r="W23" s="37"/>
      <c r="X23" s="37"/>
      <c r="Y23" s="37"/>
      <c r="Z23" s="37"/>
      <c r="AA23" s="37"/>
      <c r="AB23" s="37"/>
      <c r="AC23" s="30"/>
      <c r="AD23" s="30"/>
      <c r="AE23" s="30"/>
      <c r="AF23" s="30"/>
      <c r="AG23" s="30"/>
      <c r="AH23" s="30"/>
      <c r="AI23" s="30"/>
    </row>
    <row r="24" spans="13:35" ht="25.8" x14ac:dyDescent="0.5">
      <c r="M24" s="33"/>
      <c r="Q24" s="37"/>
      <c r="R24" s="37"/>
      <c r="S24" s="37"/>
      <c r="T24" s="37"/>
      <c r="U24" s="37"/>
      <c r="V24" s="37"/>
      <c r="W24" s="37"/>
      <c r="X24" s="37"/>
      <c r="Y24" s="37"/>
      <c r="Z24" s="37"/>
      <c r="AA24" s="37"/>
      <c r="AB24" s="37"/>
      <c r="AC24" s="30"/>
      <c r="AD24" s="30"/>
      <c r="AE24" s="30"/>
      <c r="AF24" s="30"/>
      <c r="AG24" s="30"/>
      <c r="AH24" s="30"/>
      <c r="AI24" s="30"/>
    </row>
    <row r="25" spans="13:35" ht="25.8" x14ac:dyDescent="0.5">
      <c r="Q25" s="37"/>
      <c r="R25" s="37"/>
      <c r="S25" s="37"/>
      <c r="T25" s="37"/>
      <c r="U25" s="37"/>
      <c r="V25" s="37"/>
      <c r="W25" s="37"/>
      <c r="X25" s="37"/>
      <c r="Y25" s="37"/>
      <c r="Z25" s="37"/>
      <c r="AA25" s="37"/>
      <c r="AB25" s="37"/>
      <c r="AC25" s="30"/>
      <c r="AD25" s="30"/>
      <c r="AE25" s="30"/>
      <c r="AF25" s="30"/>
      <c r="AG25" s="30"/>
      <c r="AH25" s="30"/>
      <c r="AI25" s="30"/>
    </row>
    <row r="26" spans="13:35" ht="25.8" x14ac:dyDescent="0.5">
      <c r="Q26" s="37"/>
      <c r="R26" s="37"/>
      <c r="S26" s="37"/>
      <c r="T26" s="37"/>
      <c r="U26" s="37"/>
      <c r="V26" s="37"/>
      <c r="W26" s="37"/>
      <c r="X26" s="37"/>
      <c r="Y26" s="37"/>
      <c r="Z26" s="37"/>
      <c r="AC26" s="150">
        <f>1-EXP(-3*0.167)</f>
        <v>0.3940755677828125</v>
      </c>
      <c r="AD26" s="150"/>
      <c r="AE26" s="30"/>
      <c r="AF26" s="30"/>
      <c r="AG26" s="30"/>
      <c r="AH26" s="30"/>
      <c r="AI26" s="30"/>
    </row>
    <row r="27" spans="13:35" ht="23.25" customHeight="1" x14ac:dyDescent="0.5">
      <c r="Q27" s="37"/>
      <c r="R27" s="37"/>
      <c r="S27" s="37"/>
      <c r="T27" s="37"/>
      <c r="U27" s="37"/>
      <c r="V27" s="37"/>
      <c r="W27" s="37"/>
      <c r="X27" s="37"/>
      <c r="Y27" s="37"/>
      <c r="Z27" s="37"/>
      <c r="AC27" s="150"/>
      <c r="AD27" s="150"/>
      <c r="AE27" s="30"/>
      <c r="AF27" s="30"/>
      <c r="AG27" s="30"/>
      <c r="AH27" s="30"/>
      <c r="AI27" s="30"/>
    </row>
    <row r="28" spans="13:35" ht="23.25" customHeight="1" x14ac:dyDescent="0.5">
      <c r="Q28" s="37"/>
      <c r="R28" s="37"/>
      <c r="S28" s="37"/>
      <c r="T28" s="37"/>
      <c r="U28" s="37"/>
      <c r="V28" s="37"/>
      <c r="W28" s="37"/>
      <c r="X28" s="37"/>
      <c r="Y28" s="37"/>
      <c r="Z28" s="37"/>
      <c r="AA28" s="37"/>
      <c r="AB28" s="37"/>
      <c r="AC28" s="30"/>
      <c r="AD28" s="30"/>
      <c r="AE28" s="30"/>
      <c r="AF28" s="30"/>
      <c r="AG28" s="30"/>
      <c r="AH28" s="30"/>
      <c r="AI28" s="30"/>
    </row>
    <row r="29" spans="13:35" ht="25.8" x14ac:dyDescent="0.5">
      <c r="Q29" s="37"/>
      <c r="R29" s="37"/>
      <c r="S29" s="37"/>
      <c r="T29" s="37"/>
      <c r="U29" s="37"/>
      <c r="V29" s="37"/>
      <c r="W29" s="37"/>
      <c r="X29" s="37"/>
      <c r="Y29" s="37"/>
      <c r="Z29" s="37"/>
      <c r="AA29" s="37"/>
      <c r="AB29" s="37"/>
      <c r="AC29" s="30"/>
      <c r="AD29" s="30"/>
      <c r="AE29" s="30"/>
      <c r="AF29" s="30"/>
      <c r="AG29" s="30"/>
      <c r="AH29" s="30"/>
      <c r="AI29" s="30"/>
    </row>
    <row r="30" spans="13:35" ht="25.8" x14ac:dyDescent="0.5">
      <c r="Q30" s="37"/>
      <c r="R30" s="37"/>
      <c r="S30" s="37"/>
      <c r="T30" s="37"/>
      <c r="U30" s="37"/>
      <c r="V30" s="37"/>
      <c r="W30" s="37"/>
      <c r="X30" s="37"/>
      <c r="Y30" s="37"/>
      <c r="Z30" s="37"/>
      <c r="AA30" s="37"/>
      <c r="AD30" s="30"/>
      <c r="AE30" s="30">
        <f>2/60</f>
        <v>3.3333333333333333E-2</v>
      </c>
      <c r="AF30" s="30"/>
      <c r="AG30" s="30"/>
      <c r="AH30" s="30"/>
      <c r="AI30" s="30"/>
    </row>
    <row r="31" spans="13:35" ht="25.8" x14ac:dyDescent="0.5">
      <c r="Q31" s="37"/>
      <c r="R31" s="37"/>
      <c r="S31" s="37"/>
      <c r="T31" s="37"/>
      <c r="U31" s="37"/>
      <c r="V31" s="37"/>
      <c r="W31" s="37"/>
      <c r="X31" s="37"/>
      <c r="Y31" s="37"/>
      <c r="Z31" s="37"/>
      <c r="AA31" s="37"/>
      <c r="AC31" s="150">
        <f>1-EXP(-60*0.0333)</f>
        <v>0.8643937753458103</v>
      </c>
      <c r="AD31" s="150"/>
      <c r="AE31" s="30"/>
      <c r="AF31" s="30"/>
      <c r="AG31" s="30"/>
      <c r="AH31" s="30"/>
      <c r="AI31" s="30"/>
    </row>
    <row r="32" spans="13:35" ht="25.8" x14ac:dyDescent="0.5">
      <c r="Q32" s="37"/>
      <c r="R32" s="37"/>
      <c r="S32" s="37"/>
      <c r="T32" s="37"/>
      <c r="U32" s="37"/>
      <c r="V32" s="37"/>
      <c r="W32" s="37"/>
      <c r="X32" s="37"/>
      <c r="Y32" s="37"/>
      <c r="Z32" s="37"/>
      <c r="AA32" s="37"/>
      <c r="AB32" s="37"/>
      <c r="AC32" s="150"/>
      <c r="AD32" s="150"/>
      <c r="AE32" s="30"/>
      <c r="AF32" s="30"/>
      <c r="AG32" s="30"/>
      <c r="AH32" s="30"/>
      <c r="AI32" s="30"/>
    </row>
    <row r="33" spans="16:35" ht="25.8" x14ac:dyDescent="0.5">
      <c r="Q33" s="37"/>
      <c r="R33" s="37"/>
      <c r="S33" s="37"/>
      <c r="T33" s="37"/>
      <c r="U33" s="37"/>
      <c r="V33" s="37"/>
      <c r="W33" s="37"/>
      <c r="X33" s="37"/>
      <c r="Y33" s="37"/>
      <c r="Z33" s="37"/>
      <c r="AA33" s="37"/>
      <c r="AB33" s="37"/>
      <c r="AC33" s="30"/>
      <c r="AD33" s="30"/>
      <c r="AE33" s="30"/>
      <c r="AF33" s="30"/>
      <c r="AG33" s="30"/>
      <c r="AH33" s="30"/>
      <c r="AI33" s="30"/>
    </row>
    <row r="34" spans="16:35" ht="25.8" x14ac:dyDescent="0.5">
      <c r="Q34" s="37"/>
      <c r="R34" s="37"/>
      <c r="S34" s="37"/>
      <c r="T34" s="37"/>
      <c r="U34" s="37"/>
      <c r="V34" s="37"/>
      <c r="W34" s="37"/>
      <c r="X34" s="37"/>
      <c r="Y34" s="37"/>
      <c r="Z34" s="37"/>
      <c r="AA34" s="37"/>
      <c r="AB34" s="37"/>
      <c r="AC34" s="30"/>
      <c r="AD34" s="30"/>
      <c r="AE34" s="30"/>
      <c r="AF34" s="30"/>
      <c r="AG34" s="30"/>
      <c r="AH34" s="30"/>
      <c r="AI34" s="30"/>
    </row>
    <row r="35" spans="16:35" x14ac:dyDescent="0.3">
      <c r="T35" s="30"/>
      <c r="U35" s="30"/>
      <c r="V35" s="30"/>
      <c r="W35" s="30"/>
      <c r="X35" s="30"/>
      <c r="Y35" s="30"/>
      <c r="Z35" s="30"/>
      <c r="AA35" s="30"/>
      <c r="AB35" s="30"/>
      <c r="AC35" s="30"/>
      <c r="AD35" s="30"/>
      <c r="AE35" s="30"/>
      <c r="AF35" s="30"/>
      <c r="AG35" s="30"/>
      <c r="AH35" s="30"/>
      <c r="AI35" s="30"/>
    </row>
    <row r="36" spans="16:35" x14ac:dyDescent="0.3">
      <c r="T36" s="30"/>
      <c r="U36" s="30"/>
      <c r="V36" s="30"/>
      <c r="W36" s="30"/>
      <c r="X36" s="30"/>
      <c r="Y36" s="30"/>
      <c r="Z36" s="30"/>
      <c r="AA36" s="30"/>
      <c r="AB36" s="30"/>
      <c r="AC36" s="30"/>
      <c r="AD36" s="30"/>
      <c r="AE36" s="30"/>
      <c r="AF36" s="30"/>
      <c r="AG36" s="30"/>
      <c r="AH36" s="30"/>
      <c r="AI36" s="30"/>
    </row>
    <row r="37" spans="16:35" x14ac:dyDescent="0.3">
      <c r="T37" s="30"/>
      <c r="U37" s="30"/>
      <c r="V37" s="30"/>
      <c r="W37" s="30"/>
      <c r="X37" s="30"/>
      <c r="Y37" s="30"/>
      <c r="Z37" s="30"/>
      <c r="AA37" s="30"/>
      <c r="AB37" s="30"/>
      <c r="AC37" s="30"/>
      <c r="AD37" s="30"/>
      <c r="AE37" s="30"/>
      <c r="AF37" s="30"/>
      <c r="AG37" s="30"/>
      <c r="AH37" s="30"/>
      <c r="AI37" s="30"/>
    </row>
    <row r="40" spans="16:35" ht="25.8" x14ac:dyDescent="0.5">
      <c r="P40" s="37"/>
      <c r="Q40" s="37"/>
      <c r="R40" s="37"/>
      <c r="S40" s="37"/>
      <c r="T40" s="37"/>
      <c r="U40" s="37"/>
      <c r="V40" s="37"/>
      <c r="W40" s="37"/>
      <c r="X40" s="37"/>
      <c r="Y40" s="37"/>
      <c r="Z40" s="37"/>
      <c r="AA40" s="37"/>
      <c r="AB40" s="37"/>
      <c r="AC40" s="37"/>
    </row>
    <row r="41" spans="16:35" ht="25.8" x14ac:dyDescent="0.5">
      <c r="P41" s="37"/>
      <c r="Q41" s="37"/>
      <c r="R41" s="37"/>
      <c r="S41" s="37"/>
      <c r="T41" s="37"/>
      <c r="U41" s="37"/>
      <c r="V41" s="37"/>
      <c r="W41" s="37"/>
      <c r="X41" s="37"/>
      <c r="Y41" s="37"/>
      <c r="Z41" s="37"/>
      <c r="AA41" s="37"/>
      <c r="AB41" s="37"/>
      <c r="AC41" s="37"/>
    </row>
    <row r="42" spans="16:35" ht="25.8" x14ac:dyDescent="0.5">
      <c r="P42" s="37"/>
      <c r="Q42" s="37"/>
      <c r="R42" s="37"/>
      <c r="S42" s="37"/>
      <c r="T42" s="37"/>
      <c r="U42" s="37"/>
      <c r="V42" s="37"/>
      <c r="W42" s="37"/>
      <c r="X42" s="37"/>
      <c r="Y42" s="37"/>
      <c r="Z42" s="37"/>
      <c r="AA42" s="37"/>
      <c r="AB42" s="37"/>
      <c r="AC42" s="37"/>
    </row>
    <row r="43" spans="16:35" ht="25.8" x14ac:dyDescent="0.5">
      <c r="P43" s="37"/>
      <c r="Q43" s="37"/>
      <c r="R43" s="37"/>
      <c r="S43" s="37"/>
      <c r="T43" s="37"/>
      <c r="U43" s="37"/>
      <c r="V43" s="37"/>
      <c r="W43" s="37"/>
      <c r="X43" s="37"/>
      <c r="Y43" s="37"/>
      <c r="Z43" s="37"/>
      <c r="AA43" s="37"/>
      <c r="AB43" s="37"/>
      <c r="AC43" s="37"/>
    </row>
    <row r="44" spans="16:35" ht="25.8" x14ac:dyDescent="0.5">
      <c r="P44" s="37"/>
      <c r="Q44" s="37"/>
      <c r="R44" s="37"/>
      <c r="S44" s="37"/>
      <c r="T44" s="37"/>
      <c r="U44" s="37"/>
      <c r="V44" s="37"/>
      <c r="W44" s="37"/>
      <c r="X44" s="37"/>
      <c r="Y44" s="37"/>
      <c r="Z44" s="37"/>
      <c r="AA44" s="37"/>
      <c r="AB44" s="37"/>
      <c r="AC44" s="37"/>
    </row>
    <row r="45" spans="16:35" ht="25.8" x14ac:dyDescent="0.5">
      <c r="P45" s="37"/>
      <c r="Q45" s="37"/>
      <c r="R45" s="37"/>
      <c r="S45" s="37"/>
      <c r="T45" s="37"/>
      <c r="U45" s="37"/>
      <c r="V45" s="37"/>
      <c r="W45" s="37"/>
      <c r="X45" s="37"/>
      <c r="Y45" s="37"/>
      <c r="Z45" s="37"/>
      <c r="AA45" s="37"/>
      <c r="AB45" s="37"/>
      <c r="AC45" s="37"/>
    </row>
    <row r="46" spans="16:35" ht="25.8" x14ac:dyDescent="0.5">
      <c r="P46" s="37"/>
      <c r="Q46" s="37"/>
      <c r="R46" s="37"/>
      <c r="S46" s="37"/>
      <c r="T46" s="37"/>
      <c r="U46" s="37"/>
      <c r="V46" s="37"/>
      <c r="W46" s="37"/>
      <c r="X46" s="37"/>
      <c r="Y46" s="37"/>
      <c r="Z46" s="37"/>
      <c r="AA46" s="37"/>
      <c r="AB46" s="37"/>
      <c r="AC46" s="37"/>
    </row>
    <row r="47" spans="16:35" ht="25.8" x14ac:dyDescent="0.5">
      <c r="P47" s="37"/>
      <c r="Q47" s="37"/>
      <c r="R47" s="37"/>
      <c r="S47" s="37"/>
      <c r="T47" s="37"/>
      <c r="U47" s="37"/>
      <c r="V47" s="37"/>
      <c r="W47" s="37"/>
      <c r="X47" s="37"/>
      <c r="Y47" s="37"/>
      <c r="Z47" s="37"/>
      <c r="AA47" s="37"/>
      <c r="AB47" s="37"/>
      <c r="AC47" s="37"/>
    </row>
    <row r="48" spans="16:35" ht="25.8" x14ac:dyDescent="0.5">
      <c r="P48" s="37"/>
      <c r="Q48" s="37"/>
      <c r="R48" s="37"/>
      <c r="S48" s="37"/>
      <c r="T48" s="37"/>
      <c r="U48" s="37"/>
      <c r="V48" s="37"/>
      <c r="W48" s="37"/>
      <c r="X48" s="37"/>
      <c r="Y48" s="37"/>
      <c r="Z48" s="37"/>
      <c r="AA48" s="37"/>
      <c r="AB48" s="37"/>
      <c r="AC48" s="37"/>
    </row>
    <row r="49" spans="16:29" ht="25.8" x14ac:dyDescent="0.5">
      <c r="P49" s="37"/>
      <c r="Q49" s="37"/>
      <c r="R49" s="37"/>
      <c r="S49" s="37"/>
      <c r="T49" s="37"/>
      <c r="U49" s="37"/>
      <c r="V49" s="37"/>
      <c r="W49" s="37"/>
      <c r="X49" s="37"/>
      <c r="Y49" s="37"/>
      <c r="Z49" s="37"/>
      <c r="AA49" s="37"/>
      <c r="AB49" s="37"/>
      <c r="AC49" s="37"/>
    </row>
    <row r="50" spans="16:29" ht="25.8" x14ac:dyDescent="0.5">
      <c r="P50" s="37"/>
      <c r="Q50" s="37"/>
      <c r="R50" s="37"/>
      <c r="S50" s="37"/>
      <c r="T50" s="37"/>
      <c r="U50" s="37"/>
      <c r="V50" s="37"/>
      <c r="W50" s="37"/>
      <c r="X50" s="37"/>
      <c r="Y50" s="37"/>
      <c r="Z50" s="37"/>
      <c r="AA50" s="37"/>
      <c r="AB50" s="37"/>
      <c r="AC50" s="37"/>
    </row>
    <row r="51" spans="16:29" ht="25.8" x14ac:dyDescent="0.5">
      <c r="P51" s="37"/>
      <c r="Q51" s="37"/>
      <c r="R51" s="37"/>
      <c r="S51" s="37"/>
      <c r="T51" s="37"/>
      <c r="U51" s="37"/>
      <c r="V51" s="37"/>
      <c r="W51" s="37"/>
      <c r="X51" s="37"/>
      <c r="Y51" s="37"/>
      <c r="Z51" s="37"/>
      <c r="AA51" s="37"/>
      <c r="AB51" s="37"/>
      <c r="AC51" s="37"/>
    </row>
    <row r="52" spans="16:29" ht="25.8" x14ac:dyDescent="0.5">
      <c r="P52" s="37"/>
      <c r="Q52" s="37"/>
      <c r="R52" s="37"/>
      <c r="S52" s="37"/>
      <c r="T52" s="37"/>
      <c r="U52" s="37"/>
      <c r="V52" s="37"/>
      <c r="W52" s="37"/>
      <c r="X52" s="37"/>
      <c r="Y52" s="37"/>
      <c r="Z52" s="37"/>
      <c r="AA52" s="37"/>
      <c r="AB52" s="37"/>
      <c r="AC52" s="37"/>
    </row>
    <row r="53" spans="16:29" ht="25.8" x14ac:dyDescent="0.5">
      <c r="P53" s="37"/>
      <c r="Q53" s="37"/>
      <c r="R53" s="37"/>
      <c r="S53" s="37"/>
      <c r="T53" s="37"/>
      <c r="U53" s="37"/>
      <c r="V53" s="37"/>
      <c r="W53" s="37"/>
      <c r="X53" s="37"/>
      <c r="Y53" s="37"/>
      <c r="Z53" s="37"/>
      <c r="AA53" s="37"/>
      <c r="AB53" s="37"/>
      <c r="AC53" s="37"/>
    </row>
    <row r="54" spans="16:29" ht="25.8" x14ac:dyDescent="0.5">
      <c r="P54" s="37"/>
      <c r="Q54" s="37"/>
      <c r="R54" s="37"/>
      <c r="S54" s="37"/>
      <c r="T54" s="37"/>
      <c r="U54" s="37"/>
      <c r="V54" s="37"/>
      <c r="W54" s="37"/>
      <c r="X54" s="37"/>
      <c r="Y54" s="37"/>
      <c r="Z54" s="37"/>
      <c r="AA54" s="37"/>
      <c r="AB54" s="37"/>
      <c r="AC54" s="37"/>
    </row>
    <row r="55" spans="16:29" ht="25.8" x14ac:dyDescent="0.5">
      <c r="P55" s="37"/>
      <c r="Q55" s="37"/>
      <c r="R55" s="37"/>
      <c r="S55" s="37"/>
      <c r="T55" s="37"/>
      <c r="U55" s="37"/>
      <c r="V55" s="37"/>
      <c r="W55" s="37"/>
      <c r="X55" s="37"/>
      <c r="Y55" s="37"/>
      <c r="Z55" s="37"/>
      <c r="AA55" s="37"/>
      <c r="AB55" s="37"/>
      <c r="AC55" s="37"/>
    </row>
    <row r="56" spans="16:29" ht="25.8" x14ac:dyDescent="0.5">
      <c r="P56" s="37"/>
      <c r="Q56" s="38"/>
      <c r="R56" s="38"/>
      <c r="S56" s="38"/>
      <c r="T56" s="37"/>
      <c r="U56" s="37"/>
      <c r="V56" s="37"/>
      <c r="W56" s="37"/>
      <c r="X56" s="37"/>
      <c r="Y56" s="37"/>
      <c r="Z56" s="37"/>
      <c r="AA56" s="37"/>
      <c r="AB56" s="37"/>
      <c r="AC56" s="37"/>
    </row>
    <row r="57" spans="16:29" ht="25.8" x14ac:dyDescent="0.5">
      <c r="P57" s="37"/>
      <c r="Q57" s="38"/>
      <c r="R57" s="39"/>
      <c r="S57" s="38"/>
      <c r="T57" s="37"/>
      <c r="U57" s="37"/>
      <c r="V57" s="37"/>
      <c r="W57" s="37"/>
      <c r="X57" s="37"/>
      <c r="Y57" s="37"/>
      <c r="Z57" s="37"/>
      <c r="AA57" s="37"/>
      <c r="AB57" s="37"/>
      <c r="AC57" s="37"/>
    </row>
    <row r="58" spans="16:29" ht="25.8" x14ac:dyDescent="0.5">
      <c r="P58" s="37"/>
      <c r="Q58" s="38"/>
      <c r="R58" s="39"/>
      <c r="S58" s="38"/>
      <c r="T58" s="37"/>
      <c r="U58" s="37"/>
      <c r="V58" s="37"/>
      <c r="W58" s="37"/>
      <c r="X58" s="37"/>
      <c r="Y58" s="37"/>
      <c r="Z58" s="37"/>
      <c r="AA58" s="37"/>
      <c r="AB58" s="37"/>
      <c r="AC58" s="37"/>
    </row>
    <row r="59" spans="16:29" ht="25.8" x14ac:dyDescent="0.5">
      <c r="P59" s="37"/>
      <c r="Q59" s="37"/>
      <c r="R59" s="37"/>
      <c r="S59" s="37"/>
      <c r="T59" s="37"/>
      <c r="U59" s="37"/>
      <c r="V59" s="37"/>
      <c r="W59" s="37"/>
      <c r="X59" s="37"/>
      <c r="Y59" s="37"/>
      <c r="Z59" s="37"/>
      <c r="AA59" s="37"/>
      <c r="AB59" s="37"/>
      <c r="AC59" s="37"/>
    </row>
    <row r="60" spans="16:29" ht="25.8" x14ac:dyDescent="0.5">
      <c r="P60" s="37"/>
      <c r="Q60" s="37"/>
      <c r="R60" s="37"/>
      <c r="S60" s="37"/>
      <c r="T60" s="37"/>
      <c r="U60" s="37"/>
      <c r="V60" s="37"/>
      <c r="W60" s="37"/>
      <c r="X60" s="37"/>
      <c r="Y60" s="37"/>
      <c r="Z60" s="37"/>
      <c r="AA60" s="37"/>
      <c r="AB60" s="37"/>
      <c r="AC60" s="37"/>
    </row>
    <row r="61" spans="16:29" ht="25.8" x14ac:dyDescent="0.5">
      <c r="P61" s="37"/>
      <c r="Q61" s="37"/>
      <c r="R61" s="37"/>
      <c r="S61" s="37"/>
      <c r="T61" s="37"/>
      <c r="U61" s="37"/>
      <c r="V61" s="37"/>
      <c r="W61" s="37"/>
      <c r="X61" s="37"/>
      <c r="Y61" s="37"/>
      <c r="Z61" s="37"/>
      <c r="AA61" s="37"/>
      <c r="AB61" s="37"/>
      <c r="AC61" s="37"/>
    </row>
    <row r="62" spans="16:29" ht="25.8" x14ac:dyDescent="0.5">
      <c r="P62" s="37"/>
      <c r="Q62" s="37"/>
      <c r="R62" s="37"/>
      <c r="S62" s="37"/>
      <c r="T62" s="37"/>
      <c r="U62" s="37"/>
      <c r="V62" s="37"/>
      <c r="W62" s="37"/>
      <c r="X62" s="37"/>
      <c r="Y62" s="37"/>
      <c r="Z62" s="37"/>
      <c r="AA62" s="37"/>
      <c r="AB62" s="37"/>
      <c r="AC62" s="37"/>
    </row>
    <row r="67" spans="16:23" x14ac:dyDescent="0.3">
      <c r="P67" s="33"/>
    </row>
    <row r="68" spans="16:23" x14ac:dyDescent="0.3">
      <c r="P68" s="33"/>
    </row>
    <row r="69" spans="16:23" x14ac:dyDescent="0.3">
      <c r="P69" s="33"/>
    </row>
    <row r="73" spans="16:23" x14ac:dyDescent="0.3">
      <c r="Q73" s="40"/>
      <c r="R73" s="40"/>
      <c r="S73" s="40"/>
      <c r="T73" s="40"/>
      <c r="U73" s="40"/>
      <c r="V73" s="40"/>
      <c r="W73" s="40"/>
    </row>
    <row r="74" spans="16:23" x14ac:dyDescent="0.3">
      <c r="Q74" s="40"/>
      <c r="R74" s="40"/>
      <c r="S74" s="40"/>
      <c r="T74" s="40"/>
      <c r="U74" s="40"/>
      <c r="V74" s="40"/>
      <c r="W74" s="40"/>
    </row>
    <row r="79" spans="16:23" x14ac:dyDescent="0.3">
      <c r="Q79" s="40"/>
      <c r="R79" s="40"/>
      <c r="S79" s="40"/>
      <c r="T79" s="40"/>
      <c r="U79" s="40"/>
      <c r="V79" s="40"/>
      <c r="W79" s="40"/>
    </row>
    <row r="80" spans="16:23" x14ac:dyDescent="0.3">
      <c r="Q80" s="40"/>
      <c r="R80" s="40"/>
      <c r="S80" s="40"/>
      <c r="T80" s="40"/>
      <c r="U80" s="40"/>
      <c r="V80" s="40"/>
      <c r="W80" s="40"/>
    </row>
  </sheetData>
  <mergeCells count="2">
    <mergeCell ref="AC26:AD27"/>
    <mergeCell ref="AC31:AD32"/>
  </mergeCells>
  <pageMargins left="0.7" right="0.7" top="0.75" bottom="0.75" header="0.3" footer="0.3"/>
  <pageSetup scale="3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9A0C-18A6-4F67-96FF-4A0CE721FD2A}">
  <dimension ref="B12:AI80"/>
  <sheetViews>
    <sheetView zoomScale="70" zoomScaleNormal="70" workbookViewId="0"/>
  </sheetViews>
  <sheetFormatPr defaultColWidth="9.109375" defaultRowHeight="14.4" x14ac:dyDescent="0.3"/>
  <cols>
    <col min="1" max="9" width="9.109375" style="7"/>
    <col min="10" max="10" width="11.5546875" style="7" customWidth="1"/>
    <col min="11" max="11" width="12.44140625" style="7" customWidth="1"/>
    <col min="12" max="12" width="15.6640625" style="7" customWidth="1"/>
    <col min="13" max="15" width="9.109375" style="7"/>
    <col min="16" max="16" width="9.33203125" style="7" customWidth="1"/>
    <col min="17" max="17" width="8.109375" style="7" customWidth="1"/>
    <col min="18" max="20" width="9.109375" style="7"/>
    <col min="21" max="21" width="7.44140625" style="7" customWidth="1"/>
    <col min="22" max="22" width="8.109375" style="7" customWidth="1"/>
    <col min="23" max="16384" width="9.109375" style="7"/>
  </cols>
  <sheetData>
    <row r="12" spans="2:35" x14ac:dyDescent="0.3">
      <c r="B12" s="7" t="s">
        <v>17</v>
      </c>
    </row>
    <row r="14" spans="2:35" x14ac:dyDescent="0.3">
      <c r="AC14" s="30"/>
      <c r="AD14" s="30"/>
      <c r="AE14" s="30"/>
      <c r="AF14" s="30"/>
      <c r="AG14" s="30"/>
      <c r="AH14" s="30"/>
      <c r="AI14" s="30"/>
    </row>
    <row r="15" spans="2:35" x14ac:dyDescent="0.3">
      <c r="AC15" s="30"/>
      <c r="AD15" s="30"/>
      <c r="AE15" s="30"/>
      <c r="AF15" s="30"/>
      <c r="AG15" s="30"/>
      <c r="AH15" s="30"/>
      <c r="AI15" s="30"/>
    </row>
    <row r="16" spans="2:35" x14ac:dyDescent="0.3">
      <c r="AC16" s="30"/>
      <c r="AD16" s="30"/>
      <c r="AE16" s="30"/>
      <c r="AF16" s="30"/>
      <c r="AG16" s="30"/>
      <c r="AH16" s="30"/>
      <c r="AI16" s="30"/>
    </row>
    <row r="17" spans="13:35" x14ac:dyDescent="0.3">
      <c r="AC17" s="30"/>
      <c r="AD17" s="30"/>
      <c r="AE17" s="30"/>
      <c r="AF17" s="30"/>
      <c r="AG17" s="30"/>
      <c r="AH17" s="30"/>
      <c r="AI17" s="30"/>
    </row>
    <row r="18" spans="13:35" x14ac:dyDescent="0.3">
      <c r="AC18" s="30"/>
      <c r="AD18" s="30"/>
      <c r="AE18" s="30"/>
      <c r="AF18" s="30"/>
      <c r="AG18" s="30"/>
      <c r="AH18" s="30"/>
      <c r="AI18" s="30"/>
    </row>
    <row r="19" spans="13:35" x14ac:dyDescent="0.3">
      <c r="AC19" s="30"/>
      <c r="AD19" s="30"/>
      <c r="AE19" s="30"/>
      <c r="AF19" s="30"/>
      <c r="AG19" s="30"/>
      <c r="AH19" s="30"/>
      <c r="AI19" s="30"/>
    </row>
    <row r="20" spans="13:35" x14ac:dyDescent="0.3">
      <c r="AC20" s="30"/>
      <c r="AD20" s="30"/>
      <c r="AE20" s="30"/>
      <c r="AF20" s="30"/>
      <c r="AG20" s="30"/>
      <c r="AH20" s="30"/>
      <c r="AI20" s="30"/>
    </row>
    <row r="21" spans="13:35" x14ac:dyDescent="0.3">
      <c r="AC21" s="30"/>
      <c r="AD21" s="30"/>
      <c r="AE21" s="30"/>
      <c r="AF21" s="30"/>
      <c r="AG21" s="30"/>
      <c r="AH21" s="30"/>
      <c r="AI21" s="30"/>
    </row>
    <row r="22" spans="13:35" ht="23.25" customHeight="1" x14ac:dyDescent="0.3">
      <c r="AC22" s="30"/>
      <c r="AD22" s="30"/>
      <c r="AE22" s="30"/>
      <c r="AF22" s="30"/>
      <c r="AG22" s="30"/>
      <c r="AH22" s="30"/>
      <c r="AI22" s="30"/>
    </row>
    <row r="23" spans="13:35" ht="23.25" customHeight="1" x14ac:dyDescent="0.3">
      <c r="AC23" s="30"/>
      <c r="AD23" s="30"/>
      <c r="AE23" s="30"/>
      <c r="AF23" s="30"/>
      <c r="AG23" s="30"/>
      <c r="AH23" s="30"/>
      <c r="AI23" s="30"/>
    </row>
    <row r="24" spans="13:35" x14ac:dyDescent="0.3">
      <c r="M24" s="33"/>
      <c r="AC24" s="30"/>
      <c r="AD24" s="30"/>
      <c r="AE24" s="30"/>
      <c r="AF24" s="30"/>
      <c r="AG24" s="30"/>
      <c r="AH24" s="30"/>
      <c r="AI24" s="30"/>
    </row>
    <row r="25" spans="13:35" x14ac:dyDescent="0.3">
      <c r="AC25" s="30"/>
      <c r="AD25" s="30"/>
      <c r="AE25" s="30"/>
      <c r="AF25" s="30"/>
      <c r="AG25" s="30"/>
      <c r="AH25" s="30"/>
      <c r="AI25" s="30"/>
    </row>
    <row r="26" spans="13:35" x14ac:dyDescent="0.3">
      <c r="AC26" s="30"/>
      <c r="AD26" s="30"/>
      <c r="AE26" s="30"/>
      <c r="AF26" s="30"/>
      <c r="AG26" s="30"/>
      <c r="AH26" s="30"/>
      <c r="AI26" s="30"/>
    </row>
    <row r="27" spans="13:35" ht="23.25" customHeight="1" x14ac:dyDescent="0.3">
      <c r="AC27" s="30"/>
      <c r="AD27" s="30"/>
      <c r="AE27" s="30"/>
      <c r="AF27" s="30"/>
      <c r="AG27" s="30"/>
      <c r="AH27" s="30"/>
      <c r="AI27" s="30"/>
    </row>
    <row r="28" spans="13:35" ht="23.25" customHeight="1" x14ac:dyDescent="0.3">
      <c r="AC28" s="30"/>
      <c r="AD28" s="30"/>
      <c r="AE28" s="30"/>
      <c r="AF28" s="30"/>
      <c r="AG28" s="30"/>
      <c r="AH28" s="30"/>
      <c r="AI28" s="30"/>
    </row>
    <row r="29" spans="13:35" x14ac:dyDescent="0.3">
      <c r="AC29" s="30"/>
      <c r="AD29" s="30"/>
      <c r="AE29" s="30"/>
      <c r="AF29" s="30"/>
      <c r="AG29" s="30"/>
      <c r="AH29" s="30"/>
      <c r="AI29" s="30"/>
    </row>
    <row r="30" spans="13:35" x14ac:dyDescent="0.3">
      <c r="AC30" s="30"/>
      <c r="AD30" s="30"/>
      <c r="AE30" s="30"/>
      <c r="AF30" s="30"/>
      <c r="AG30" s="30"/>
      <c r="AH30" s="30"/>
      <c r="AI30" s="30"/>
    </row>
    <row r="31" spans="13:35" x14ac:dyDescent="0.3">
      <c r="AC31" s="30"/>
      <c r="AD31" s="30"/>
      <c r="AE31" s="30"/>
      <c r="AF31" s="30"/>
      <c r="AG31" s="30"/>
      <c r="AH31" s="30"/>
      <c r="AI31" s="30"/>
    </row>
    <row r="32" spans="13:35" x14ac:dyDescent="0.3">
      <c r="AC32" s="30"/>
      <c r="AD32" s="30"/>
      <c r="AE32" s="30"/>
      <c r="AF32" s="30"/>
      <c r="AG32" s="30"/>
      <c r="AH32" s="30"/>
      <c r="AI32" s="30"/>
    </row>
    <row r="33" spans="16:35" x14ac:dyDescent="0.3">
      <c r="AC33" s="30"/>
      <c r="AD33" s="30"/>
      <c r="AE33" s="30"/>
      <c r="AF33" s="30"/>
      <c r="AG33" s="30"/>
      <c r="AH33" s="30"/>
      <c r="AI33" s="30"/>
    </row>
    <row r="34" spans="16:35" x14ac:dyDescent="0.3">
      <c r="AC34" s="30"/>
      <c r="AD34" s="30"/>
      <c r="AE34" s="30"/>
      <c r="AF34" s="30"/>
      <c r="AG34" s="30"/>
      <c r="AH34" s="30"/>
      <c r="AI34" s="30"/>
    </row>
    <row r="35" spans="16:35" x14ac:dyDescent="0.3">
      <c r="T35" s="30"/>
      <c r="U35" s="30"/>
      <c r="V35" s="30"/>
      <c r="W35" s="30"/>
      <c r="X35" s="30"/>
      <c r="Y35" s="30"/>
      <c r="Z35" s="30"/>
      <c r="AA35" s="30"/>
      <c r="AB35" s="30"/>
      <c r="AC35" s="30"/>
      <c r="AD35" s="30"/>
      <c r="AE35" s="30"/>
      <c r="AF35" s="30"/>
      <c r="AG35" s="30"/>
      <c r="AH35" s="30"/>
      <c r="AI35" s="30"/>
    </row>
    <row r="36" spans="16:35" x14ac:dyDescent="0.3">
      <c r="T36" s="30"/>
      <c r="U36" s="30"/>
      <c r="V36" s="30"/>
      <c r="W36" s="30"/>
      <c r="X36" s="30"/>
      <c r="Y36" s="30"/>
      <c r="Z36" s="30"/>
      <c r="AA36" s="30"/>
      <c r="AB36" s="30"/>
      <c r="AC36" s="30"/>
      <c r="AD36" s="30"/>
      <c r="AE36" s="30"/>
      <c r="AF36" s="30"/>
      <c r="AG36" s="30"/>
      <c r="AH36" s="30"/>
      <c r="AI36" s="30"/>
    </row>
    <row r="37" spans="16:35" x14ac:dyDescent="0.3">
      <c r="T37" s="30"/>
      <c r="U37" s="30"/>
      <c r="V37" s="30"/>
      <c r="W37" s="30"/>
      <c r="X37" s="30"/>
      <c r="Y37" s="30"/>
      <c r="Z37" s="30"/>
      <c r="AA37" s="30"/>
      <c r="AB37" s="30"/>
      <c r="AC37" s="30"/>
      <c r="AD37" s="30"/>
      <c r="AE37" s="30"/>
      <c r="AF37" s="30"/>
      <c r="AG37" s="30"/>
      <c r="AH37" s="30"/>
      <c r="AI37" s="30"/>
    </row>
    <row r="40" spans="16:35" ht="25.8" x14ac:dyDescent="0.5">
      <c r="P40" s="37"/>
      <c r="Q40" s="37"/>
      <c r="R40" s="37"/>
      <c r="S40" s="37"/>
      <c r="T40" s="37"/>
      <c r="U40" s="37"/>
      <c r="V40" s="37"/>
      <c r="W40" s="37"/>
      <c r="X40" s="37"/>
      <c r="Y40" s="37"/>
      <c r="Z40" s="37"/>
      <c r="AA40" s="37"/>
      <c r="AB40" s="37"/>
      <c r="AC40" s="37"/>
    </row>
    <row r="41" spans="16:35" ht="25.8" x14ac:dyDescent="0.5">
      <c r="P41" s="37"/>
      <c r="Q41" s="37"/>
      <c r="R41" s="37"/>
      <c r="S41" s="37"/>
      <c r="T41" s="37"/>
      <c r="U41" s="37"/>
      <c r="V41" s="37"/>
      <c r="W41" s="37"/>
      <c r="X41" s="37"/>
      <c r="Y41" s="37"/>
      <c r="Z41" s="37"/>
      <c r="AA41" s="37"/>
      <c r="AB41" s="37"/>
      <c r="AC41" s="37"/>
    </row>
    <row r="42" spans="16:35" ht="25.8" x14ac:dyDescent="0.5">
      <c r="P42" s="37"/>
      <c r="Q42" s="37"/>
      <c r="R42" s="37"/>
      <c r="S42" s="37"/>
      <c r="T42" s="37"/>
      <c r="U42" s="37"/>
      <c r="V42" s="37"/>
      <c r="W42" s="37"/>
      <c r="X42" s="37"/>
      <c r="Y42" s="37"/>
      <c r="Z42" s="37"/>
      <c r="AA42" s="37"/>
      <c r="AB42" s="37"/>
      <c r="AC42" s="37"/>
    </row>
    <row r="43" spans="16:35" ht="25.8" x14ac:dyDescent="0.5">
      <c r="P43" s="37"/>
      <c r="Q43" s="37"/>
      <c r="R43" s="37"/>
      <c r="S43" s="37"/>
      <c r="T43" s="37"/>
      <c r="U43" s="37"/>
      <c r="V43" s="37"/>
      <c r="W43" s="37"/>
      <c r="X43" s="37"/>
      <c r="Y43" s="37"/>
      <c r="Z43" s="37"/>
      <c r="AA43" s="37"/>
      <c r="AB43" s="37"/>
      <c r="AC43" s="37"/>
    </row>
    <row r="44" spans="16:35" ht="25.8" x14ac:dyDescent="0.5">
      <c r="P44" s="37"/>
      <c r="Q44" s="37"/>
      <c r="R44" s="37"/>
      <c r="S44" s="37"/>
      <c r="T44" s="37"/>
      <c r="U44" s="37"/>
      <c r="V44" s="37"/>
      <c r="W44" s="37"/>
      <c r="X44" s="37"/>
      <c r="Y44" s="37"/>
      <c r="Z44" s="37"/>
      <c r="AA44" s="37"/>
      <c r="AB44" s="37"/>
      <c r="AC44" s="37"/>
    </row>
    <row r="45" spans="16:35" ht="25.8" x14ac:dyDescent="0.5">
      <c r="P45" s="37"/>
      <c r="Q45" s="37"/>
      <c r="R45" s="37"/>
      <c r="S45" s="37"/>
      <c r="T45" s="37"/>
      <c r="U45" s="37"/>
      <c r="V45" s="37"/>
      <c r="W45" s="37"/>
      <c r="X45" s="37"/>
      <c r="Y45" s="37"/>
      <c r="Z45" s="37"/>
      <c r="AA45" s="37"/>
      <c r="AB45" s="37"/>
      <c r="AC45" s="37"/>
    </row>
    <row r="46" spans="16:35" ht="25.8" x14ac:dyDescent="0.5">
      <c r="P46" s="37"/>
      <c r="Q46" s="37"/>
      <c r="R46" s="37"/>
      <c r="S46" s="37"/>
      <c r="T46" s="37"/>
      <c r="U46" s="37"/>
      <c r="V46" s="37"/>
      <c r="W46" s="37"/>
      <c r="X46" s="37"/>
      <c r="Y46" s="37"/>
      <c r="Z46" s="37"/>
      <c r="AA46" s="37"/>
      <c r="AB46" s="37"/>
      <c r="AC46" s="37"/>
    </row>
    <row r="47" spans="16:35" ht="25.8" x14ac:dyDescent="0.5">
      <c r="P47" s="37"/>
      <c r="Q47" s="37"/>
      <c r="R47" s="37"/>
      <c r="S47" s="37"/>
      <c r="T47" s="37"/>
      <c r="U47" s="37"/>
      <c r="V47" s="37"/>
      <c r="W47" s="37"/>
      <c r="X47" s="37"/>
      <c r="Y47" s="37"/>
      <c r="Z47" s="37"/>
      <c r="AA47" s="37"/>
      <c r="AB47" s="37"/>
      <c r="AC47" s="37"/>
    </row>
    <row r="48" spans="16:35" ht="25.8" x14ac:dyDescent="0.5">
      <c r="P48" s="37"/>
      <c r="Q48" s="37"/>
      <c r="R48" s="37"/>
      <c r="S48" s="37"/>
      <c r="T48" s="37"/>
      <c r="U48" s="37"/>
      <c r="V48" s="37"/>
      <c r="W48" s="37"/>
      <c r="X48" s="37"/>
      <c r="Y48" s="37"/>
      <c r="Z48" s="37"/>
      <c r="AA48" s="37"/>
      <c r="AB48" s="37"/>
      <c r="AC48" s="37"/>
    </row>
    <row r="49" spans="16:29" ht="25.8" x14ac:dyDescent="0.5">
      <c r="P49" s="37"/>
      <c r="Q49" s="37"/>
      <c r="R49" s="37"/>
      <c r="S49" s="37"/>
      <c r="T49" s="37"/>
      <c r="U49" s="37"/>
      <c r="V49" s="37"/>
      <c r="W49" s="37"/>
      <c r="X49" s="37"/>
      <c r="Y49" s="37"/>
      <c r="Z49" s="37"/>
      <c r="AA49" s="37"/>
      <c r="AB49" s="37"/>
      <c r="AC49" s="37"/>
    </row>
    <row r="50" spans="16:29" ht="25.8" x14ac:dyDescent="0.5">
      <c r="P50" s="37"/>
      <c r="Q50" s="37"/>
      <c r="R50" s="37"/>
      <c r="S50" s="37"/>
      <c r="T50" s="37"/>
      <c r="U50" s="37"/>
      <c r="V50" s="37"/>
      <c r="W50" s="37"/>
      <c r="X50" s="37"/>
      <c r="Y50" s="37"/>
      <c r="Z50" s="37"/>
      <c r="AA50" s="37"/>
      <c r="AB50" s="37"/>
      <c r="AC50" s="37"/>
    </row>
    <row r="51" spans="16:29" ht="25.8" x14ac:dyDescent="0.5">
      <c r="P51" s="37"/>
      <c r="Q51" s="37"/>
      <c r="R51" s="37"/>
      <c r="S51" s="37"/>
      <c r="T51" s="37"/>
      <c r="U51" s="37"/>
      <c r="V51" s="37"/>
      <c r="W51" s="37"/>
      <c r="X51" s="37"/>
      <c r="Y51" s="37"/>
      <c r="Z51" s="37"/>
      <c r="AA51" s="37"/>
      <c r="AB51" s="37"/>
      <c r="AC51" s="37"/>
    </row>
    <row r="52" spans="16:29" ht="25.8" x14ac:dyDescent="0.5">
      <c r="P52" s="37"/>
      <c r="Q52" s="37"/>
      <c r="R52" s="37"/>
      <c r="S52" s="37"/>
      <c r="T52" s="37"/>
      <c r="U52" s="37"/>
      <c r="V52" s="37"/>
      <c r="W52" s="37"/>
      <c r="X52" s="37"/>
      <c r="Y52" s="37"/>
      <c r="Z52" s="37"/>
      <c r="AA52" s="37"/>
      <c r="AB52" s="37"/>
      <c r="AC52" s="37"/>
    </row>
    <row r="53" spans="16:29" ht="25.8" x14ac:dyDescent="0.5">
      <c r="P53" s="37"/>
      <c r="Q53" s="37"/>
      <c r="R53" s="37"/>
      <c r="S53" s="37"/>
      <c r="T53" s="37"/>
      <c r="U53" s="37"/>
      <c r="V53" s="37"/>
      <c r="W53" s="37"/>
      <c r="X53" s="37"/>
      <c r="Y53" s="37"/>
      <c r="Z53" s="37"/>
      <c r="AA53" s="37"/>
      <c r="AB53" s="37"/>
      <c r="AC53" s="37"/>
    </row>
    <row r="54" spans="16:29" ht="25.8" x14ac:dyDescent="0.5">
      <c r="P54" s="37"/>
      <c r="Q54" s="37"/>
      <c r="R54" s="37"/>
      <c r="S54" s="37"/>
      <c r="T54" s="37"/>
      <c r="U54" s="37"/>
      <c r="V54" s="37"/>
      <c r="W54" s="37"/>
      <c r="X54" s="37"/>
      <c r="Y54" s="37"/>
      <c r="Z54" s="37"/>
      <c r="AA54" s="37"/>
      <c r="AB54" s="37"/>
      <c r="AC54" s="37"/>
    </row>
    <row r="55" spans="16:29" ht="25.8" x14ac:dyDescent="0.5">
      <c r="P55" s="37"/>
      <c r="Q55" s="37"/>
      <c r="R55" s="37"/>
      <c r="S55" s="37"/>
      <c r="T55" s="37"/>
      <c r="U55" s="37"/>
      <c r="V55" s="37"/>
      <c r="W55" s="37"/>
      <c r="X55" s="37"/>
      <c r="Y55" s="37"/>
      <c r="Z55" s="37"/>
      <c r="AA55" s="37"/>
      <c r="AB55" s="37"/>
      <c r="AC55" s="37"/>
    </row>
    <row r="56" spans="16:29" ht="25.8" x14ac:dyDescent="0.5">
      <c r="P56" s="37"/>
      <c r="Q56" s="38"/>
      <c r="R56" s="38"/>
      <c r="S56" s="38"/>
      <c r="T56" s="37"/>
      <c r="U56" s="37"/>
      <c r="V56" s="37"/>
      <c r="W56" s="37"/>
      <c r="X56" s="37"/>
      <c r="Y56" s="37"/>
      <c r="Z56" s="37"/>
      <c r="AA56" s="37"/>
      <c r="AB56" s="37"/>
      <c r="AC56" s="37"/>
    </row>
    <row r="57" spans="16:29" ht="25.8" x14ac:dyDescent="0.5">
      <c r="P57" s="37"/>
      <c r="Q57" s="38"/>
      <c r="R57" s="39"/>
      <c r="S57" s="38"/>
      <c r="T57" s="37"/>
      <c r="U57" s="37"/>
      <c r="V57" s="37"/>
      <c r="W57" s="37"/>
      <c r="X57" s="37"/>
      <c r="Y57" s="37"/>
      <c r="Z57" s="37"/>
      <c r="AA57" s="37"/>
      <c r="AB57" s="37"/>
      <c r="AC57" s="37"/>
    </row>
    <row r="58" spans="16:29" ht="25.8" x14ac:dyDescent="0.5">
      <c r="P58" s="37"/>
      <c r="Q58" s="38"/>
      <c r="R58" s="39"/>
      <c r="S58" s="38"/>
      <c r="T58" s="37"/>
      <c r="U58" s="37"/>
      <c r="V58" s="37"/>
      <c r="W58" s="37"/>
      <c r="X58" s="37"/>
      <c r="Y58" s="37"/>
      <c r="Z58" s="37"/>
      <c r="AA58" s="37"/>
      <c r="AB58" s="37"/>
      <c r="AC58" s="37"/>
    </row>
    <row r="59" spans="16:29" ht="25.8" x14ac:dyDescent="0.5">
      <c r="P59" s="37"/>
      <c r="Q59" s="37"/>
      <c r="R59" s="37"/>
      <c r="S59" s="37"/>
      <c r="T59" s="37"/>
      <c r="U59" s="37"/>
      <c r="V59" s="37"/>
      <c r="W59" s="37"/>
      <c r="X59" s="37"/>
      <c r="Y59" s="37"/>
      <c r="Z59" s="37"/>
      <c r="AA59" s="37"/>
      <c r="AB59" s="37"/>
      <c r="AC59" s="37"/>
    </row>
    <row r="60" spans="16:29" ht="25.8" x14ac:dyDescent="0.5">
      <c r="P60" s="37"/>
      <c r="Q60" s="37"/>
      <c r="R60" s="37"/>
      <c r="S60" s="37"/>
      <c r="T60" s="37"/>
      <c r="U60" s="37"/>
      <c r="V60" s="37"/>
      <c r="W60" s="37"/>
      <c r="X60" s="37"/>
      <c r="Y60" s="37"/>
      <c r="Z60" s="37"/>
      <c r="AA60" s="37"/>
      <c r="AB60" s="37"/>
      <c r="AC60" s="37"/>
    </row>
    <row r="61" spans="16:29" ht="25.8" x14ac:dyDescent="0.5">
      <c r="P61" s="37"/>
      <c r="Q61" s="37"/>
      <c r="R61" s="37"/>
      <c r="S61" s="37"/>
      <c r="T61" s="37"/>
      <c r="U61" s="37"/>
      <c r="V61" s="37"/>
      <c r="W61" s="37"/>
      <c r="X61" s="37"/>
      <c r="Y61" s="37"/>
      <c r="Z61" s="37"/>
      <c r="AA61" s="37"/>
      <c r="AB61" s="37"/>
      <c r="AC61" s="37"/>
    </row>
    <row r="62" spans="16:29" ht="25.8" x14ac:dyDescent="0.5">
      <c r="P62" s="37"/>
      <c r="Q62" s="37"/>
      <c r="R62" s="37"/>
      <c r="S62" s="37"/>
      <c r="T62" s="37"/>
      <c r="U62" s="37"/>
      <c r="V62" s="37"/>
      <c r="W62" s="37"/>
      <c r="X62" s="37"/>
      <c r="Y62" s="37"/>
      <c r="Z62" s="37"/>
      <c r="AA62" s="37"/>
      <c r="AB62" s="37"/>
      <c r="AC62" s="37"/>
    </row>
    <row r="67" spans="16:23" x14ac:dyDescent="0.3">
      <c r="P67" s="33"/>
    </row>
    <row r="68" spans="16:23" x14ac:dyDescent="0.3">
      <c r="P68" s="33"/>
    </row>
    <row r="69" spans="16:23" x14ac:dyDescent="0.3">
      <c r="P69" s="33"/>
    </row>
    <row r="73" spans="16:23" x14ac:dyDescent="0.3">
      <c r="Q73" s="40"/>
      <c r="R73" s="40"/>
      <c r="S73" s="40"/>
      <c r="T73" s="40"/>
      <c r="U73" s="40"/>
      <c r="V73" s="40"/>
      <c r="W73" s="40"/>
    </row>
    <row r="74" spans="16:23" x14ac:dyDescent="0.3">
      <c r="Q74" s="40"/>
      <c r="R74" s="40"/>
      <c r="S74" s="40"/>
      <c r="T74" s="40"/>
      <c r="U74" s="40"/>
      <c r="V74" s="40"/>
      <c r="W74" s="40"/>
    </row>
    <row r="79" spans="16:23" x14ac:dyDescent="0.3">
      <c r="Q79" s="40"/>
      <c r="R79" s="40"/>
      <c r="S79" s="40"/>
      <c r="T79" s="40"/>
      <c r="U79" s="40"/>
      <c r="V79" s="40"/>
      <c r="W79" s="40"/>
    </row>
    <row r="80" spans="16:23" x14ac:dyDescent="0.3">
      <c r="Q80" s="40"/>
      <c r="R80" s="40"/>
      <c r="S80" s="40"/>
      <c r="T80" s="40"/>
      <c r="U80" s="40"/>
      <c r="V80" s="40"/>
      <c r="W80" s="40"/>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99F33-BD22-450A-8DAC-55D8E7AA70DE}">
  <dimension ref="B12:AI80"/>
  <sheetViews>
    <sheetView zoomScale="70" zoomScaleNormal="70" workbookViewId="0"/>
  </sheetViews>
  <sheetFormatPr defaultColWidth="9.109375" defaultRowHeight="14.4" x14ac:dyDescent="0.3"/>
  <cols>
    <col min="1" max="9" width="9.109375" style="7"/>
    <col min="10" max="10" width="11.5546875" style="7" customWidth="1"/>
    <col min="11" max="11" width="12.44140625" style="7" customWidth="1"/>
    <col min="12" max="12" width="15.6640625" style="7" customWidth="1"/>
    <col min="13" max="15" width="9.109375" style="7"/>
    <col min="16" max="16" width="9.33203125" style="7" customWidth="1"/>
    <col min="17" max="17" width="8.109375" style="7" customWidth="1"/>
    <col min="18" max="20" width="9.109375" style="7"/>
    <col min="21" max="21" width="7.44140625" style="7" customWidth="1"/>
    <col min="22" max="22" width="8.109375" style="7" customWidth="1"/>
    <col min="23" max="16384" width="9.109375" style="7"/>
  </cols>
  <sheetData>
    <row r="12" spans="2:35" x14ac:dyDescent="0.3">
      <c r="B12" s="7" t="s">
        <v>17</v>
      </c>
    </row>
    <row r="13" spans="2:35" x14ac:dyDescent="0.3">
      <c r="Q13"/>
      <c r="R13"/>
      <c r="S13"/>
      <c r="T13"/>
      <c r="U13"/>
      <c r="V13"/>
      <c r="W13"/>
      <c r="X13"/>
      <c r="Y13"/>
      <c r="Z13"/>
      <c r="AA13"/>
      <c r="AB13"/>
    </row>
    <row r="14" spans="2:35" x14ac:dyDescent="0.3">
      <c r="Q14"/>
      <c r="R14"/>
      <c r="S14"/>
      <c r="T14"/>
      <c r="U14"/>
      <c r="V14"/>
      <c r="W14"/>
      <c r="X14"/>
      <c r="Y14"/>
      <c r="Z14"/>
      <c r="AA14"/>
      <c r="AB14"/>
      <c r="AC14" s="30"/>
      <c r="AD14" s="30"/>
      <c r="AE14" s="30"/>
      <c r="AF14" s="30"/>
      <c r="AG14" s="30"/>
      <c r="AH14" s="30"/>
      <c r="AI14" s="30"/>
    </row>
    <row r="15" spans="2:35" x14ac:dyDescent="0.3">
      <c r="Q15"/>
      <c r="R15"/>
      <c r="S15"/>
      <c r="T15"/>
      <c r="U15"/>
      <c r="V15"/>
      <c r="W15"/>
      <c r="X15"/>
      <c r="Y15"/>
      <c r="Z15"/>
      <c r="AA15"/>
      <c r="AB15"/>
      <c r="AC15" s="30"/>
      <c r="AD15" s="30"/>
      <c r="AE15" s="30"/>
      <c r="AF15" s="30"/>
      <c r="AG15" s="30"/>
      <c r="AH15" s="30"/>
      <c r="AI15" s="30"/>
    </row>
    <row r="16" spans="2:35" x14ac:dyDescent="0.3">
      <c r="Q16"/>
      <c r="R16"/>
      <c r="S16"/>
      <c r="T16"/>
      <c r="U16"/>
      <c r="V16"/>
      <c r="W16"/>
      <c r="X16"/>
      <c r="Y16"/>
      <c r="Z16"/>
      <c r="AA16"/>
      <c r="AB16"/>
      <c r="AC16" s="30"/>
      <c r="AD16" s="30"/>
      <c r="AE16" s="30"/>
      <c r="AF16" s="30"/>
      <c r="AG16" s="30"/>
      <c r="AH16" s="30"/>
      <c r="AI16" s="30"/>
    </row>
    <row r="17" spans="13:35" x14ac:dyDescent="0.3">
      <c r="Q17"/>
      <c r="R17"/>
      <c r="S17"/>
      <c r="T17"/>
      <c r="U17"/>
      <c r="V17"/>
      <c r="W17"/>
      <c r="X17"/>
      <c r="Y17"/>
      <c r="Z17"/>
      <c r="AA17"/>
      <c r="AB17"/>
      <c r="AC17" s="30"/>
      <c r="AD17" s="30"/>
      <c r="AE17" s="30"/>
      <c r="AF17" s="30"/>
      <c r="AG17" s="30"/>
      <c r="AH17" s="30"/>
      <c r="AI17" s="30"/>
    </row>
    <row r="18" spans="13:35" x14ac:dyDescent="0.3">
      <c r="Q18"/>
      <c r="R18"/>
      <c r="S18"/>
      <c r="T18"/>
      <c r="U18"/>
      <c r="V18"/>
      <c r="W18"/>
      <c r="X18"/>
      <c r="Y18"/>
      <c r="Z18"/>
      <c r="AA18"/>
      <c r="AB18"/>
      <c r="AC18" s="30"/>
      <c r="AD18" s="30"/>
      <c r="AE18" s="30"/>
      <c r="AF18" s="30"/>
      <c r="AG18" s="30"/>
      <c r="AH18" s="30"/>
      <c r="AI18" s="30"/>
    </row>
    <row r="19" spans="13:35" x14ac:dyDescent="0.3">
      <c r="Q19"/>
      <c r="R19"/>
      <c r="S19"/>
      <c r="T19"/>
      <c r="U19"/>
      <c r="V19"/>
      <c r="W19"/>
      <c r="X19"/>
      <c r="Y19"/>
      <c r="Z19"/>
      <c r="AA19"/>
      <c r="AB19"/>
      <c r="AC19" s="30"/>
      <c r="AD19" s="30"/>
      <c r="AE19" s="30"/>
      <c r="AF19" s="30"/>
      <c r="AG19" s="30"/>
      <c r="AH19" s="30"/>
      <c r="AI19" s="30"/>
    </row>
    <row r="20" spans="13:35" ht="23.4" x14ac:dyDescent="0.45">
      <c r="Q20" s="105"/>
      <c r="R20" s="32"/>
      <c r="S20" s="32"/>
      <c r="T20" s="32"/>
      <c r="U20" s="32"/>
      <c r="V20"/>
      <c r="W20"/>
      <c r="X20"/>
      <c r="Y20"/>
      <c r="Z20"/>
      <c r="AA20"/>
      <c r="AB20"/>
      <c r="AC20" s="30"/>
      <c r="AD20" s="30"/>
      <c r="AE20" s="30"/>
      <c r="AF20" s="30"/>
      <c r="AG20" s="30"/>
      <c r="AH20" s="30"/>
      <c r="AI20" s="30"/>
    </row>
    <row r="21" spans="13:35" ht="23.4" x14ac:dyDescent="0.45">
      <c r="Q21" s="105"/>
      <c r="R21" s="32"/>
      <c r="S21" s="32"/>
      <c r="T21" s="32"/>
      <c r="U21" s="32"/>
      <c r="V21"/>
      <c r="W21"/>
      <c r="X21"/>
      <c r="Y21"/>
      <c r="Z21"/>
      <c r="AA21"/>
      <c r="AB21"/>
      <c r="AC21" s="30"/>
      <c r="AD21" s="30"/>
      <c r="AE21" s="30"/>
      <c r="AF21" s="30"/>
      <c r="AG21" s="30"/>
      <c r="AH21" s="30"/>
      <c r="AI21" s="30"/>
    </row>
    <row r="22" spans="13:35" ht="23.25" customHeight="1" x14ac:dyDescent="0.45">
      <c r="Q22" s="105"/>
      <c r="R22" s="32"/>
      <c r="S22" s="32"/>
      <c r="T22" s="32"/>
      <c r="U22" s="32"/>
      <c r="V22" s="106"/>
      <c r="W22" s="106"/>
      <c r="X22"/>
      <c r="Y22"/>
      <c r="Z22"/>
      <c r="AA22"/>
      <c r="AB22"/>
      <c r="AC22" s="30"/>
      <c r="AD22" s="30"/>
      <c r="AE22" s="30"/>
      <c r="AF22" s="30"/>
      <c r="AG22" s="30"/>
      <c r="AH22" s="30"/>
      <c r="AI22" s="30"/>
    </row>
    <row r="23" spans="13:35" ht="23.25" customHeight="1" x14ac:dyDescent="0.45">
      <c r="Q23" s="105"/>
      <c r="R23" s="32"/>
      <c r="S23" s="32"/>
      <c r="T23" s="32"/>
      <c r="U23" s="32"/>
      <c r="V23" s="106"/>
      <c r="W23" s="106"/>
      <c r="X23"/>
      <c r="Y23"/>
      <c r="Z23"/>
      <c r="AA23"/>
      <c r="AB23"/>
      <c r="AC23" s="30"/>
      <c r="AD23" s="30"/>
      <c r="AE23" s="30"/>
      <c r="AF23" s="30"/>
      <c r="AG23" s="30"/>
      <c r="AH23" s="30"/>
      <c r="AI23" s="30"/>
    </row>
    <row r="24" spans="13:35" ht="23.4" x14ac:dyDescent="0.45">
      <c r="M24" s="33"/>
      <c r="Q24" s="105"/>
      <c r="R24" s="32"/>
      <c r="S24" s="32"/>
      <c r="T24" s="32"/>
      <c r="U24" s="32"/>
      <c r="V24"/>
      <c r="W24"/>
      <c r="X24"/>
      <c r="Y24"/>
      <c r="Z24"/>
      <c r="AA24"/>
      <c r="AB24"/>
      <c r="AC24" s="30"/>
      <c r="AD24" s="30"/>
      <c r="AE24" s="30"/>
      <c r="AF24" s="30"/>
      <c r="AG24" s="30"/>
      <c r="AH24" s="30"/>
      <c r="AI24" s="30"/>
    </row>
    <row r="25" spans="13:35" ht="23.4" x14ac:dyDescent="0.45">
      <c r="Q25" s="32"/>
      <c r="R25" s="32"/>
      <c r="S25" s="32"/>
      <c r="T25" s="32"/>
      <c r="U25" s="32"/>
      <c r="V25"/>
      <c r="W25"/>
      <c r="X25"/>
      <c r="Y25"/>
      <c r="Z25"/>
      <c r="AA25"/>
      <c r="AB25"/>
      <c r="AC25" s="30"/>
      <c r="AD25" s="30"/>
      <c r="AE25" s="30"/>
      <c r="AF25" s="30"/>
      <c r="AG25" s="30"/>
      <c r="AH25" s="30"/>
      <c r="AI25" s="30"/>
    </row>
    <row r="26" spans="13:35" ht="23.4" x14ac:dyDescent="0.45">
      <c r="Q26" s="107"/>
      <c r="R26" s="36"/>
      <c r="S26" s="32"/>
      <c r="T26" s="32"/>
      <c r="U26" s="32"/>
      <c r="V26"/>
      <c r="W26"/>
      <c r="X26"/>
      <c r="Y26"/>
      <c r="Z26"/>
      <c r="AA26"/>
      <c r="AB26"/>
      <c r="AC26" s="30"/>
      <c r="AD26" s="30"/>
      <c r="AE26" s="30"/>
      <c r="AF26" s="30"/>
      <c r="AG26" s="30"/>
      <c r="AH26" s="30"/>
      <c r="AI26" s="30"/>
    </row>
    <row r="27" spans="13:35" ht="23.25" customHeight="1" x14ac:dyDescent="0.45">
      <c r="Q27" s="32"/>
      <c r="R27" s="32"/>
      <c r="S27" s="32"/>
      <c r="T27" s="32"/>
      <c r="U27" s="32"/>
      <c r="V27" s="106"/>
      <c r="W27" s="106"/>
      <c r="X27"/>
      <c r="Y27"/>
      <c r="Z27"/>
      <c r="AA27"/>
      <c r="AB27"/>
      <c r="AC27" s="30"/>
      <c r="AD27" s="30"/>
      <c r="AE27" s="30"/>
      <c r="AF27" s="30"/>
      <c r="AG27" s="30"/>
      <c r="AH27" s="30"/>
      <c r="AI27" s="30"/>
    </row>
    <row r="28" spans="13:35" ht="23.25" customHeight="1" x14ac:dyDescent="0.45">
      <c r="Q28" s="32"/>
      <c r="R28" s="32"/>
      <c r="S28" s="32"/>
      <c r="T28" s="32"/>
      <c r="U28" s="32"/>
      <c r="V28" s="106"/>
      <c r="W28" s="106"/>
      <c r="X28"/>
      <c r="Y28"/>
      <c r="Z28"/>
      <c r="AA28"/>
      <c r="AB28"/>
      <c r="AC28" s="30"/>
      <c r="AD28" s="30"/>
      <c r="AE28" s="30"/>
      <c r="AF28" s="30"/>
      <c r="AG28" s="30"/>
      <c r="AH28" s="30"/>
      <c r="AI28" s="30"/>
    </row>
    <row r="29" spans="13:35" x14ac:dyDescent="0.3">
      <c r="Q29"/>
      <c r="R29"/>
      <c r="S29"/>
      <c r="T29"/>
      <c r="U29"/>
      <c r="V29"/>
      <c r="W29"/>
      <c r="X29"/>
      <c r="Y29"/>
      <c r="Z29"/>
      <c r="AA29"/>
      <c r="AB29"/>
      <c r="AC29" s="30"/>
      <c r="AD29" s="30"/>
      <c r="AE29" s="30"/>
      <c r="AF29" s="30"/>
      <c r="AG29" s="30"/>
      <c r="AH29" s="30"/>
      <c r="AI29" s="30"/>
    </row>
    <row r="30" spans="13:35" x14ac:dyDescent="0.3">
      <c r="Q30"/>
      <c r="R30"/>
      <c r="S30"/>
      <c r="T30"/>
      <c r="U30"/>
      <c r="V30"/>
      <c r="W30"/>
      <c r="X30"/>
      <c r="Y30"/>
      <c r="Z30"/>
      <c r="AA30"/>
      <c r="AB30"/>
      <c r="AC30" s="30"/>
      <c r="AD30" s="30"/>
      <c r="AE30" s="30"/>
      <c r="AF30" s="30"/>
      <c r="AG30" s="30"/>
      <c r="AH30" s="30"/>
      <c r="AI30" s="30"/>
    </row>
    <row r="31" spans="13:35" x14ac:dyDescent="0.3">
      <c r="Q31"/>
      <c r="R31"/>
      <c r="S31"/>
      <c r="T31"/>
      <c r="U31"/>
      <c r="V31"/>
      <c r="W31"/>
      <c r="X31"/>
      <c r="Y31"/>
      <c r="Z31"/>
      <c r="AA31"/>
      <c r="AB31"/>
      <c r="AC31" s="30"/>
      <c r="AD31" s="30"/>
      <c r="AE31" s="30"/>
      <c r="AF31" s="30"/>
      <c r="AG31" s="30"/>
      <c r="AH31" s="30"/>
      <c r="AI31" s="30"/>
    </row>
    <row r="32" spans="13:35" x14ac:dyDescent="0.3">
      <c r="Q32"/>
      <c r="R32"/>
      <c r="S32"/>
      <c r="T32"/>
      <c r="U32"/>
      <c r="V32"/>
      <c r="W32"/>
      <c r="X32"/>
      <c r="Y32"/>
      <c r="Z32"/>
      <c r="AA32"/>
      <c r="AB32"/>
      <c r="AC32" s="30"/>
      <c r="AD32" s="30"/>
      <c r="AE32" s="30"/>
      <c r="AF32" s="30"/>
      <c r="AG32" s="30"/>
      <c r="AH32" s="30"/>
      <c r="AI32" s="30"/>
    </row>
    <row r="33" spans="16:35" x14ac:dyDescent="0.3">
      <c r="Q33"/>
      <c r="R33"/>
      <c r="S33"/>
      <c r="T33"/>
      <c r="U33"/>
      <c r="V33"/>
      <c r="W33"/>
      <c r="X33"/>
      <c r="Y33"/>
      <c r="Z33"/>
      <c r="AA33"/>
      <c r="AB33"/>
      <c r="AC33" s="30"/>
      <c r="AD33" s="30"/>
      <c r="AE33" s="30"/>
      <c r="AF33" s="30"/>
      <c r="AG33" s="30"/>
      <c r="AH33" s="30"/>
      <c r="AI33" s="30"/>
    </row>
    <row r="34" spans="16:35" x14ac:dyDescent="0.3">
      <c r="Q34"/>
      <c r="R34"/>
      <c r="S34"/>
      <c r="T34"/>
      <c r="U34"/>
      <c r="V34"/>
      <c r="W34"/>
      <c r="X34"/>
      <c r="Y34"/>
      <c r="Z34"/>
      <c r="AA34"/>
      <c r="AB34"/>
      <c r="AC34" s="30"/>
      <c r="AD34" s="30"/>
      <c r="AE34" s="30"/>
      <c r="AF34" s="30"/>
      <c r="AG34" s="30"/>
      <c r="AH34" s="30"/>
      <c r="AI34" s="30"/>
    </row>
    <row r="35" spans="16:35" x14ac:dyDescent="0.3">
      <c r="T35" s="30"/>
      <c r="U35" s="30"/>
      <c r="V35" s="30"/>
      <c r="W35" s="30"/>
      <c r="X35" s="30"/>
      <c r="Y35" s="30"/>
      <c r="Z35" s="30"/>
      <c r="AA35" s="30"/>
      <c r="AB35" s="30"/>
      <c r="AC35" s="30"/>
      <c r="AD35" s="30"/>
      <c r="AE35" s="30"/>
      <c r="AF35" s="30"/>
      <c r="AG35" s="30"/>
      <c r="AH35" s="30"/>
      <c r="AI35" s="30"/>
    </row>
    <row r="36" spans="16:35" x14ac:dyDescent="0.3">
      <c r="T36" s="30"/>
      <c r="U36" s="30"/>
      <c r="V36" s="30"/>
      <c r="W36" s="30"/>
      <c r="X36" s="30"/>
      <c r="Y36" s="30"/>
      <c r="Z36" s="30"/>
      <c r="AA36" s="30"/>
      <c r="AB36" s="30"/>
      <c r="AC36" s="30"/>
      <c r="AD36" s="30"/>
      <c r="AE36" s="30"/>
      <c r="AF36" s="30"/>
      <c r="AG36" s="30"/>
      <c r="AH36" s="30"/>
      <c r="AI36" s="30"/>
    </row>
    <row r="37" spans="16:35" x14ac:dyDescent="0.3">
      <c r="T37" s="30"/>
      <c r="U37" s="30"/>
      <c r="V37" s="30"/>
      <c r="W37" s="30"/>
      <c r="X37" s="30"/>
      <c r="Y37" s="30"/>
      <c r="Z37" s="30"/>
      <c r="AA37" s="30"/>
      <c r="AB37" s="30"/>
      <c r="AC37" s="30"/>
      <c r="AD37" s="30"/>
      <c r="AE37" s="30"/>
      <c r="AF37" s="30"/>
      <c r="AG37" s="30"/>
      <c r="AH37" s="30"/>
      <c r="AI37" s="30"/>
    </row>
    <row r="40" spans="16:35" ht="25.8" x14ac:dyDescent="0.5">
      <c r="P40" s="37"/>
      <c r="Q40" s="37"/>
      <c r="R40" s="37"/>
      <c r="S40" s="37"/>
      <c r="T40" s="37"/>
      <c r="U40" s="37"/>
      <c r="V40" s="37"/>
      <c r="W40" s="37"/>
      <c r="X40" s="37"/>
      <c r="Y40" s="37"/>
      <c r="Z40" s="37"/>
      <c r="AA40" s="37"/>
      <c r="AB40" s="37"/>
      <c r="AC40" s="37"/>
    </row>
    <row r="41" spans="16:35" ht="25.8" x14ac:dyDescent="0.5">
      <c r="P41" s="37"/>
      <c r="Q41" s="37"/>
      <c r="R41" s="37"/>
      <c r="S41" s="37"/>
      <c r="T41" s="37"/>
      <c r="U41" s="37"/>
      <c r="V41" s="37"/>
      <c r="W41" s="37"/>
      <c r="X41" s="37"/>
      <c r="Y41" s="37"/>
      <c r="Z41" s="37"/>
      <c r="AA41" s="37"/>
      <c r="AB41" s="37"/>
      <c r="AC41" s="37"/>
    </row>
    <row r="42" spans="16:35" ht="25.8" x14ac:dyDescent="0.5">
      <c r="P42" s="37"/>
      <c r="Q42" s="37"/>
      <c r="R42" s="37"/>
      <c r="S42" s="37"/>
      <c r="T42" s="37"/>
      <c r="U42" s="37"/>
      <c r="V42" s="37"/>
      <c r="W42" s="37"/>
      <c r="X42" s="37"/>
      <c r="Y42" s="37"/>
      <c r="Z42" s="37"/>
      <c r="AA42" s="37"/>
      <c r="AB42" s="37"/>
      <c r="AC42" s="37"/>
    </row>
    <row r="43" spans="16:35" ht="25.8" x14ac:dyDescent="0.5">
      <c r="P43" s="37"/>
      <c r="Q43" s="37"/>
      <c r="R43" s="37"/>
      <c r="S43" s="37"/>
      <c r="T43" s="37"/>
      <c r="U43" s="37"/>
      <c r="V43" s="37"/>
      <c r="W43" s="37"/>
      <c r="X43" s="37"/>
      <c r="Y43" s="37"/>
      <c r="Z43" s="37"/>
      <c r="AA43" s="37"/>
      <c r="AB43" s="37"/>
      <c r="AC43" s="37"/>
    </row>
    <row r="44" spans="16:35" ht="25.8" x14ac:dyDescent="0.5">
      <c r="P44" s="37"/>
      <c r="Q44" s="37"/>
      <c r="R44" s="37"/>
      <c r="S44" s="37"/>
      <c r="T44" s="37"/>
      <c r="U44" s="37"/>
      <c r="V44" s="37"/>
      <c r="W44" s="37"/>
      <c r="X44" s="37"/>
      <c r="Y44" s="37"/>
      <c r="Z44" s="37"/>
      <c r="AA44" s="37"/>
      <c r="AB44" s="37"/>
      <c r="AC44" s="37"/>
    </row>
    <row r="45" spans="16:35" ht="25.8" x14ac:dyDescent="0.5">
      <c r="P45" s="37"/>
      <c r="Q45" s="37"/>
      <c r="R45" s="37"/>
      <c r="S45" s="37"/>
      <c r="T45" s="37"/>
      <c r="U45" s="37"/>
      <c r="V45" s="37"/>
      <c r="W45" s="37"/>
      <c r="X45" s="37"/>
      <c r="Y45" s="37"/>
      <c r="Z45" s="37"/>
      <c r="AA45" s="37"/>
      <c r="AB45" s="37"/>
      <c r="AC45" s="37"/>
    </row>
    <row r="46" spans="16:35" ht="25.8" x14ac:dyDescent="0.5">
      <c r="P46" s="37"/>
      <c r="Q46" s="37"/>
      <c r="R46" s="37"/>
      <c r="S46" s="37"/>
      <c r="T46" s="37"/>
      <c r="U46" s="37"/>
      <c r="V46" s="37"/>
      <c r="W46" s="37"/>
      <c r="X46" s="37"/>
      <c r="Y46" s="37"/>
      <c r="Z46" s="37"/>
      <c r="AA46" s="37"/>
      <c r="AB46" s="37"/>
      <c r="AC46" s="37"/>
    </row>
    <row r="47" spans="16:35" ht="25.8" x14ac:dyDescent="0.5">
      <c r="P47" s="37"/>
      <c r="Q47" s="37"/>
      <c r="R47" s="37"/>
      <c r="S47" s="37"/>
      <c r="T47" s="37"/>
      <c r="U47" s="37"/>
      <c r="V47" s="37"/>
      <c r="W47" s="37"/>
      <c r="X47" s="37"/>
      <c r="Y47" s="37"/>
      <c r="Z47" s="37"/>
      <c r="AA47" s="37"/>
      <c r="AB47" s="37"/>
      <c r="AC47" s="37"/>
    </row>
    <row r="48" spans="16:35" ht="25.8" x14ac:dyDescent="0.5">
      <c r="P48" s="37"/>
      <c r="Q48" s="37"/>
      <c r="R48" s="37"/>
      <c r="S48" s="37"/>
      <c r="T48" s="37"/>
      <c r="U48" s="37"/>
      <c r="V48" s="37"/>
      <c r="W48" s="37"/>
      <c r="X48" s="37"/>
      <c r="Y48" s="37"/>
      <c r="Z48" s="37"/>
      <c r="AA48" s="37"/>
      <c r="AB48" s="37"/>
      <c r="AC48" s="37"/>
    </row>
    <row r="49" spans="16:29" ht="25.8" x14ac:dyDescent="0.5">
      <c r="P49" s="37"/>
      <c r="Q49" s="37"/>
      <c r="R49" s="37"/>
      <c r="S49" s="37"/>
      <c r="T49" s="37"/>
      <c r="U49" s="37"/>
      <c r="V49" s="37"/>
      <c r="W49" s="37"/>
      <c r="X49" s="37"/>
      <c r="Y49" s="37"/>
      <c r="Z49" s="37"/>
      <c r="AA49" s="37"/>
      <c r="AB49" s="37"/>
      <c r="AC49" s="37"/>
    </row>
    <row r="50" spans="16:29" ht="25.8" x14ac:dyDescent="0.5">
      <c r="P50" s="37"/>
      <c r="Q50" s="37"/>
      <c r="R50" s="37"/>
      <c r="S50" s="37"/>
      <c r="T50" s="37"/>
      <c r="U50" s="37"/>
      <c r="V50" s="37"/>
      <c r="W50" s="37"/>
      <c r="X50" s="37"/>
      <c r="Y50" s="37"/>
      <c r="Z50" s="37"/>
      <c r="AA50" s="37"/>
      <c r="AB50" s="37"/>
      <c r="AC50" s="37"/>
    </row>
    <row r="51" spans="16:29" ht="25.8" x14ac:dyDescent="0.5">
      <c r="P51" s="37"/>
      <c r="Q51" s="37"/>
      <c r="R51" s="37"/>
      <c r="S51" s="37"/>
      <c r="T51" s="37"/>
      <c r="U51" s="37"/>
      <c r="V51" s="37"/>
      <c r="W51" s="37"/>
      <c r="X51" s="37"/>
      <c r="Y51" s="37"/>
      <c r="Z51" s="37"/>
      <c r="AA51" s="37"/>
      <c r="AB51" s="37"/>
      <c r="AC51" s="37"/>
    </row>
    <row r="52" spans="16:29" ht="25.8" x14ac:dyDescent="0.5">
      <c r="P52" s="37"/>
      <c r="Q52" s="37"/>
      <c r="R52" s="37"/>
      <c r="S52" s="37"/>
      <c r="T52" s="37"/>
      <c r="U52" s="37"/>
      <c r="V52" s="37"/>
      <c r="W52" s="37"/>
      <c r="X52" s="37"/>
      <c r="Y52" s="37"/>
      <c r="Z52" s="37"/>
      <c r="AA52" s="37"/>
      <c r="AB52" s="37"/>
      <c r="AC52" s="37"/>
    </row>
    <row r="53" spans="16:29" ht="25.8" x14ac:dyDescent="0.5">
      <c r="P53" s="37"/>
      <c r="Q53" s="37"/>
      <c r="R53" s="37"/>
      <c r="S53" s="37"/>
      <c r="T53" s="37"/>
      <c r="U53" s="37"/>
      <c r="V53" s="37"/>
      <c r="W53" s="37"/>
      <c r="X53" s="37"/>
      <c r="Y53" s="37"/>
      <c r="Z53" s="37"/>
      <c r="AA53" s="37"/>
      <c r="AB53" s="37"/>
      <c r="AC53" s="37"/>
    </row>
    <row r="54" spans="16:29" ht="25.8" x14ac:dyDescent="0.5">
      <c r="P54" s="37"/>
      <c r="Q54" s="37"/>
      <c r="R54" s="37"/>
      <c r="S54" s="37"/>
      <c r="T54" s="37"/>
      <c r="U54" s="37"/>
      <c r="V54" s="37"/>
      <c r="W54" s="37"/>
      <c r="X54" s="37"/>
      <c r="Y54" s="37"/>
      <c r="Z54" s="37"/>
      <c r="AA54" s="37"/>
      <c r="AB54" s="37"/>
      <c r="AC54" s="37"/>
    </row>
    <row r="55" spans="16:29" ht="25.8" x14ac:dyDescent="0.5">
      <c r="P55" s="37"/>
      <c r="Q55" s="37"/>
      <c r="R55" s="37"/>
      <c r="S55" s="37"/>
      <c r="T55" s="37"/>
      <c r="U55" s="37"/>
      <c r="V55" s="37"/>
      <c r="W55" s="37"/>
      <c r="X55" s="37"/>
      <c r="Y55" s="37"/>
      <c r="Z55" s="37"/>
      <c r="AA55" s="37"/>
      <c r="AB55" s="37"/>
      <c r="AC55" s="37"/>
    </row>
    <row r="56" spans="16:29" ht="25.8" x14ac:dyDescent="0.5">
      <c r="P56" s="37"/>
      <c r="Q56" s="38"/>
      <c r="R56" s="38"/>
      <c r="S56" s="38"/>
      <c r="T56" s="37"/>
      <c r="U56" s="37"/>
      <c r="V56" s="37"/>
      <c r="W56" s="37"/>
      <c r="X56" s="37"/>
      <c r="Y56" s="37"/>
      <c r="Z56" s="37"/>
      <c r="AA56" s="37"/>
      <c r="AB56" s="37"/>
      <c r="AC56" s="37"/>
    </row>
    <row r="57" spans="16:29" ht="25.8" x14ac:dyDescent="0.5">
      <c r="P57" s="37"/>
      <c r="Q57" s="38"/>
      <c r="R57" s="39"/>
      <c r="S57" s="38"/>
      <c r="T57" s="37"/>
      <c r="U57" s="37"/>
      <c r="V57" s="37"/>
      <c r="W57" s="37"/>
      <c r="X57" s="37"/>
      <c r="Y57" s="37"/>
      <c r="Z57" s="37"/>
      <c r="AA57" s="37"/>
      <c r="AB57" s="37"/>
      <c r="AC57" s="37"/>
    </row>
    <row r="58" spans="16:29" ht="25.8" x14ac:dyDescent="0.5">
      <c r="P58" s="37"/>
      <c r="Q58" s="38"/>
      <c r="R58" s="39"/>
      <c r="S58" s="38"/>
      <c r="T58" s="37"/>
      <c r="U58" s="37"/>
      <c r="V58" s="37"/>
      <c r="W58" s="37"/>
      <c r="X58" s="37"/>
      <c r="Y58" s="37"/>
      <c r="Z58" s="37"/>
      <c r="AA58" s="37"/>
      <c r="AB58" s="37"/>
      <c r="AC58" s="37"/>
    </row>
    <row r="59" spans="16:29" ht="25.8" x14ac:dyDescent="0.5">
      <c r="P59" s="37"/>
      <c r="Q59" s="37"/>
      <c r="R59" s="37"/>
      <c r="S59" s="37"/>
      <c r="T59" s="37"/>
      <c r="U59" s="37"/>
      <c r="V59" s="37"/>
      <c r="W59" s="37"/>
      <c r="X59" s="37"/>
      <c r="Y59" s="37"/>
      <c r="Z59" s="37"/>
      <c r="AA59" s="37"/>
      <c r="AB59" s="37"/>
      <c r="AC59" s="37"/>
    </row>
    <row r="60" spans="16:29" ht="25.8" x14ac:dyDescent="0.5">
      <c r="P60" s="37"/>
      <c r="Q60" s="37"/>
      <c r="R60" s="37"/>
      <c r="S60" s="37"/>
      <c r="T60" s="37"/>
      <c r="U60" s="37"/>
      <c r="V60" s="37"/>
      <c r="W60" s="37"/>
      <c r="X60" s="37"/>
      <c r="Y60" s="37"/>
      <c r="Z60" s="37"/>
      <c r="AA60" s="37"/>
      <c r="AB60" s="37"/>
      <c r="AC60" s="37"/>
    </row>
    <row r="61" spans="16:29" ht="25.8" x14ac:dyDescent="0.5">
      <c r="P61" s="37"/>
      <c r="Q61" s="37"/>
      <c r="R61" s="37"/>
      <c r="S61" s="37"/>
      <c r="T61" s="37"/>
      <c r="U61" s="37"/>
      <c r="V61" s="37"/>
      <c r="W61" s="37"/>
      <c r="X61" s="37"/>
      <c r="Y61" s="37"/>
      <c r="Z61" s="37"/>
      <c r="AA61" s="37"/>
      <c r="AB61" s="37"/>
      <c r="AC61" s="37"/>
    </row>
    <row r="62" spans="16:29" ht="25.8" x14ac:dyDescent="0.5">
      <c r="P62" s="37"/>
      <c r="Q62" s="37"/>
      <c r="R62" s="37"/>
      <c r="S62" s="37"/>
      <c r="T62" s="37"/>
      <c r="U62" s="37"/>
      <c r="V62" s="37"/>
      <c r="W62" s="37"/>
      <c r="X62" s="37"/>
      <c r="Y62" s="37"/>
      <c r="Z62" s="37"/>
      <c r="AA62" s="37"/>
      <c r="AB62" s="37"/>
      <c r="AC62" s="37"/>
    </row>
    <row r="67" spans="16:23" x14ac:dyDescent="0.3">
      <c r="P67" s="33"/>
    </row>
    <row r="68" spans="16:23" x14ac:dyDescent="0.3">
      <c r="P68" s="33"/>
    </row>
    <row r="69" spans="16:23" x14ac:dyDescent="0.3">
      <c r="P69" s="33"/>
    </row>
    <row r="73" spans="16:23" x14ac:dyDescent="0.3">
      <c r="Q73" s="40"/>
      <c r="R73" s="40"/>
      <c r="S73" s="40"/>
      <c r="T73" s="40"/>
      <c r="U73" s="40"/>
      <c r="V73" s="40"/>
      <c r="W73" s="40"/>
    </row>
    <row r="74" spans="16:23" x14ac:dyDescent="0.3">
      <c r="Q74" s="40"/>
      <c r="R74" s="40"/>
      <c r="S74" s="40"/>
      <c r="T74" s="40"/>
      <c r="U74" s="40"/>
      <c r="V74" s="40"/>
      <c r="W74" s="40"/>
    </row>
    <row r="79" spans="16:23" x14ac:dyDescent="0.3">
      <c r="Q79" s="40"/>
      <c r="R79" s="40"/>
      <c r="S79" s="40"/>
      <c r="T79" s="40"/>
      <c r="U79" s="40"/>
      <c r="V79" s="40"/>
      <c r="W79" s="40"/>
    </row>
    <row r="80" spans="16:23" x14ac:dyDescent="0.3">
      <c r="Q80" s="40"/>
      <c r="R80" s="40"/>
      <c r="S80" s="40"/>
      <c r="T80" s="40"/>
      <c r="U80" s="40"/>
      <c r="V80" s="40"/>
      <c r="W80" s="40"/>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2:AI80"/>
  <sheetViews>
    <sheetView zoomScale="70" zoomScaleNormal="70" workbookViewId="0"/>
  </sheetViews>
  <sheetFormatPr defaultColWidth="9.109375" defaultRowHeight="14.4" x14ac:dyDescent="0.3"/>
  <cols>
    <col min="1" max="9" width="9.109375" style="7"/>
    <col min="10" max="10" width="11.5546875" style="7" customWidth="1"/>
    <col min="11" max="11" width="12.44140625" style="7" customWidth="1"/>
    <col min="12" max="12" width="15.6640625" style="7" customWidth="1"/>
    <col min="13" max="15" width="9.109375" style="7"/>
    <col min="16" max="16" width="9.33203125" style="7" customWidth="1"/>
    <col min="17" max="17" width="8.109375" style="7" customWidth="1"/>
    <col min="18" max="20" width="9.109375" style="7"/>
    <col min="21" max="21" width="7.44140625" style="7" customWidth="1"/>
    <col min="22" max="22" width="8.109375" style="7" customWidth="1"/>
    <col min="23" max="16384" width="9.109375" style="7"/>
  </cols>
  <sheetData>
    <row r="12" spans="2:35" x14ac:dyDescent="0.3">
      <c r="B12" s="7" t="s">
        <v>17</v>
      </c>
    </row>
    <row r="13" spans="2:35" x14ac:dyDescent="0.3">
      <c r="Q13"/>
      <c r="R13"/>
      <c r="S13"/>
      <c r="T13"/>
      <c r="U13"/>
      <c r="V13"/>
      <c r="W13"/>
      <c r="X13"/>
      <c r="Y13"/>
      <c r="Z13"/>
      <c r="AA13"/>
      <c r="AB13"/>
    </row>
    <row r="14" spans="2:35" x14ac:dyDescent="0.3">
      <c r="Q14"/>
      <c r="R14"/>
      <c r="S14"/>
      <c r="T14"/>
      <c r="U14"/>
      <c r="V14"/>
      <c r="W14"/>
      <c r="X14"/>
      <c r="Y14"/>
      <c r="Z14"/>
      <c r="AA14"/>
      <c r="AB14"/>
      <c r="AC14" s="30"/>
      <c r="AD14" s="30"/>
      <c r="AE14" s="30"/>
      <c r="AF14" s="30"/>
      <c r="AG14" s="30"/>
      <c r="AH14" s="30"/>
      <c r="AI14" s="30"/>
    </row>
    <row r="15" spans="2:35" x14ac:dyDescent="0.3">
      <c r="Q15"/>
      <c r="R15"/>
      <c r="S15"/>
      <c r="T15"/>
      <c r="U15"/>
      <c r="V15"/>
      <c r="W15"/>
      <c r="X15"/>
      <c r="Y15"/>
      <c r="Z15"/>
      <c r="AA15"/>
      <c r="AB15"/>
      <c r="AC15" s="30"/>
      <c r="AD15" s="30"/>
      <c r="AE15" s="30"/>
      <c r="AF15" s="30"/>
      <c r="AG15" s="30"/>
      <c r="AH15" s="30"/>
      <c r="AI15" s="30"/>
    </row>
    <row r="16" spans="2:35" x14ac:dyDescent="0.3">
      <c r="Q16"/>
      <c r="R16"/>
      <c r="S16"/>
      <c r="T16"/>
      <c r="U16"/>
      <c r="V16"/>
      <c r="W16"/>
      <c r="X16"/>
      <c r="Y16"/>
      <c r="Z16"/>
      <c r="AA16"/>
      <c r="AB16"/>
      <c r="AC16" s="30"/>
      <c r="AD16" s="30"/>
      <c r="AE16" s="30"/>
      <c r="AF16" s="30"/>
      <c r="AG16" s="30"/>
      <c r="AH16" s="30"/>
      <c r="AI16" s="30"/>
    </row>
    <row r="17" spans="13:35" x14ac:dyDescent="0.3">
      <c r="Q17"/>
      <c r="R17"/>
      <c r="S17"/>
      <c r="T17"/>
      <c r="U17"/>
      <c r="V17"/>
      <c r="W17"/>
      <c r="X17"/>
      <c r="Y17"/>
      <c r="Z17"/>
      <c r="AA17"/>
      <c r="AB17"/>
      <c r="AC17" s="30"/>
      <c r="AD17" s="30"/>
      <c r="AE17" s="30"/>
      <c r="AF17" s="30"/>
      <c r="AG17" s="30"/>
      <c r="AH17" s="30"/>
      <c r="AI17" s="30"/>
    </row>
    <row r="18" spans="13:35" x14ac:dyDescent="0.3">
      <c r="Q18"/>
      <c r="R18"/>
      <c r="S18"/>
      <c r="T18"/>
      <c r="U18"/>
      <c r="V18"/>
      <c r="W18"/>
      <c r="X18"/>
      <c r="Y18"/>
      <c r="Z18"/>
      <c r="AA18"/>
      <c r="AB18"/>
      <c r="AC18" s="30"/>
      <c r="AD18" s="30"/>
      <c r="AE18" s="30"/>
      <c r="AF18" s="30"/>
      <c r="AG18" s="30"/>
      <c r="AH18" s="30"/>
      <c r="AI18" s="30"/>
    </row>
    <row r="19" spans="13:35" x14ac:dyDescent="0.3">
      <c r="Q19"/>
      <c r="R19"/>
      <c r="S19"/>
      <c r="T19"/>
      <c r="U19"/>
      <c r="V19"/>
      <c r="W19"/>
      <c r="X19"/>
      <c r="Y19"/>
      <c r="Z19"/>
      <c r="AA19"/>
      <c r="AB19"/>
      <c r="AC19" s="30"/>
      <c r="AD19" s="30"/>
      <c r="AE19" s="30"/>
      <c r="AF19" s="30"/>
      <c r="AG19" s="30"/>
      <c r="AH19" s="30"/>
      <c r="AI19" s="30"/>
    </row>
    <row r="20" spans="13:35" ht="23.4" x14ac:dyDescent="0.45">
      <c r="Q20" s="105"/>
      <c r="R20" s="32"/>
      <c r="S20" s="32"/>
      <c r="T20" s="32"/>
      <c r="U20" s="32"/>
      <c r="V20"/>
      <c r="W20"/>
      <c r="X20"/>
      <c r="Y20"/>
      <c r="Z20"/>
      <c r="AA20"/>
      <c r="AB20"/>
      <c r="AC20" s="30"/>
      <c r="AD20" s="30"/>
      <c r="AE20" s="30"/>
      <c r="AF20" s="30"/>
      <c r="AG20" s="30"/>
      <c r="AH20" s="30"/>
      <c r="AI20" s="30"/>
    </row>
    <row r="21" spans="13:35" ht="23.4" x14ac:dyDescent="0.45">
      <c r="Q21" s="105"/>
      <c r="R21" s="32"/>
      <c r="S21" s="32"/>
      <c r="T21" s="32"/>
      <c r="U21" s="32"/>
      <c r="V21"/>
      <c r="W21"/>
      <c r="X21"/>
      <c r="Y21"/>
      <c r="Z21"/>
      <c r="AA21"/>
      <c r="AB21"/>
      <c r="AC21" s="30"/>
      <c r="AD21" s="30"/>
      <c r="AE21" s="30"/>
      <c r="AF21" s="30"/>
      <c r="AG21" s="30"/>
      <c r="AH21" s="30"/>
      <c r="AI21" s="30"/>
    </row>
    <row r="22" spans="13:35" ht="23.25" customHeight="1" x14ac:dyDescent="0.45">
      <c r="Q22" s="105"/>
      <c r="R22" s="32"/>
      <c r="S22" s="32"/>
      <c r="T22" s="32"/>
      <c r="U22" s="32"/>
      <c r="V22" s="106"/>
      <c r="W22" s="106"/>
      <c r="X22"/>
      <c r="Y22"/>
      <c r="Z22"/>
      <c r="AA22"/>
      <c r="AB22"/>
      <c r="AC22" s="30"/>
      <c r="AD22" s="30"/>
      <c r="AE22" s="30"/>
      <c r="AF22" s="30"/>
      <c r="AG22" s="30"/>
      <c r="AH22" s="30"/>
      <c r="AI22" s="30"/>
    </row>
    <row r="23" spans="13:35" ht="23.25" customHeight="1" x14ac:dyDescent="0.45">
      <c r="Q23" s="105"/>
      <c r="R23" s="32"/>
      <c r="S23" s="32"/>
      <c r="T23" s="32"/>
      <c r="U23" s="32"/>
      <c r="V23" s="106"/>
      <c r="W23" s="106"/>
      <c r="X23"/>
      <c r="Y23"/>
      <c r="Z23"/>
      <c r="AA23"/>
      <c r="AB23"/>
      <c r="AC23" s="30"/>
      <c r="AD23" s="30"/>
      <c r="AE23" s="30"/>
      <c r="AF23" s="30"/>
      <c r="AG23" s="30"/>
      <c r="AH23" s="30"/>
      <c r="AI23" s="30"/>
    </row>
    <row r="24" spans="13:35" ht="23.4" x14ac:dyDescent="0.45">
      <c r="M24" s="33"/>
      <c r="Q24" s="105"/>
      <c r="R24" s="32"/>
      <c r="S24" s="32"/>
      <c r="T24" s="32"/>
      <c r="U24" s="32"/>
      <c r="V24"/>
      <c r="W24"/>
      <c r="X24"/>
      <c r="Y24"/>
      <c r="Z24"/>
      <c r="AA24"/>
      <c r="AB24"/>
      <c r="AC24" s="30"/>
      <c r="AD24" s="30"/>
      <c r="AE24" s="30"/>
      <c r="AF24" s="30"/>
      <c r="AG24" s="30"/>
      <c r="AH24" s="30"/>
      <c r="AI24" s="30"/>
    </row>
    <row r="25" spans="13:35" ht="23.4" x14ac:dyDescent="0.45">
      <c r="Q25" s="32"/>
      <c r="R25" s="32"/>
      <c r="S25" s="32"/>
      <c r="T25" s="32"/>
      <c r="U25" s="32"/>
      <c r="V25"/>
      <c r="W25"/>
      <c r="X25"/>
      <c r="Y25"/>
      <c r="Z25"/>
      <c r="AA25"/>
      <c r="AB25"/>
      <c r="AC25" s="30"/>
      <c r="AD25" s="30"/>
      <c r="AE25" s="30"/>
      <c r="AF25" s="30"/>
      <c r="AG25" s="30"/>
      <c r="AH25" s="30"/>
      <c r="AI25" s="30"/>
    </row>
    <row r="26" spans="13:35" ht="23.4" x14ac:dyDescent="0.45">
      <c r="Q26" s="107"/>
      <c r="R26" s="36"/>
      <c r="S26" s="32"/>
      <c r="T26" s="32"/>
      <c r="U26" s="32"/>
      <c r="V26"/>
      <c r="W26"/>
      <c r="X26"/>
      <c r="Y26"/>
      <c r="Z26"/>
      <c r="AA26"/>
      <c r="AB26"/>
      <c r="AC26" s="30"/>
      <c r="AD26" s="30"/>
      <c r="AE26" s="30"/>
      <c r="AF26" s="30"/>
      <c r="AG26" s="30"/>
      <c r="AH26" s="30"/>
      <c r="AI26" s="30"/>
    </row>
    <row r="27" spans="13:35" ht="23.25" customHeight="1" x14ac:dyDescent="0.45">
      <c r="Q27" s="32"/>
      <c r="R27" s="32"/>
      <c r="S27" s="32"/>
      <c r="T27" s="32"/>
      <c r="U27" s="32"/>
      <c r="V27" s="106"/>
      <c r="W27" s="106"/>
      <c r="X27"/>
      <c r="Y27"/>
      <c r="Z27"/>
      <c r="AA27"/>
      <c r="AB27"/>
      <c r="AC27" s="30"/>
      <c r="AD27" s="30"/>
      <c r="AE27" s="30"/>
      <c r="AF27" s="30"/>
      <c r="AG27" s="30"/>
      <c r="AH27" s="30"/>
      <c r="AI27" s="30"/>
    </row>
    <row r="28" spans="13:35" ht="23.25" customHeight="1" x14ac:dyDescent="0.45">
      <c r="Q28" s="32"/>
      <c r="R28" s="32"/>
      <c r="S28" s="32"/>
      <c r="T28" s="32"/>
      <c r="U28" s="32"/>
      <c r="V28" s="106"/>
      <c r="W28" s="106"/>
      <c r="X28"/>
      <c r="Y28"/>
      <c r="Z28"/>
      <c r="AA28"/>
      <c r="AB28"/>
      <c r="AC28" s="30"/>
      <c r="AD28" s="30"/>
      <c r="AE28" s="30"/>
      <c r="AF28" s="30"/>
      <c r="AG28" s="30"/>
      <c r="AH28" s="30"/>
      <c r="AI28" s="30"/>
    </row>
    <row r="29" spans="13:35" x14ac:dyDescent="0.3">
      <c r="Q29"/>
      <c r="R29"/>
      <c r="S29"/>
      <c r="T29"/>
      <c r="U29"/>
      <c r="V29"/>
      <c r="W29"/>
      <c r="X29"/>
      <c r="Y29"/>
      <c r="Z29"/>
      <c r="AA29"/>
      <c r="AB29"/>
      <c r="AC29" s="30"/>
      <c r="AD29" s="30"/>
      <c r="AE29" s="30"/>
      <c r="AF29" s="30"/>
      <c r="AG29" s="30"/>
      <c r="AH29" s="30"/>
      <c r="AI29" s="30"/>
    </row>
    <row r="30" spans="13:35" x14ac:dyDescent="0.3">
      <c r="Q30"/>
      <c r="R30"/>
      <c r="S30"/>
      <c r="T30"/>
      <c r="U30"/>
      <c r="V30"/>
      <c r="W30"/>
      <c r="X30"/>
      <c r="Y30"/>
      <c r="Z30"/>
      <c r="AA30"/>
      <c r="AB30"/>
      <c r="AC30" s="30"/>
      <c r="AD30" s="30"/>
      <c r="AE30" s="30"/>
      <c r="AF30" s="30"/>
      <c r="AG30" s="30"/>
      <c r="AH30" s="30"/>
      <c r="AI30" s="30"/>
    </row>
    <row r="31" spans="13:35" x14ac:dyDescent="0.3">
      <c r="Q31"/>
      <c r="R31"/>
      <c r="S31"/>
      <c r="T31"/>
      <c r="U31"/>
      <c r="V31"/>
      <c r="W31"/>
      <c r="X31"/>
      <c r="Y31"/>
      <c r="Z31"/>
      <c r="AA31"/>
      <c r="AB31"/>
      <c r="AC31" s="30"/>
      <c r="AD31" s="30"/>
      <c r="AE31" s="30"/>
      <c r="AF31" s="30"/>
      <c r="AG31" s="30"/>
      <c r="AH31" s="30"/>
      <c r="AI31" s="30"/>
    </row>
    <row r="32" spans="13:35" x14ac:dyDescent="0.3">
      <c r="Q32"/>
      <c r="R32"/>
      <c r="S32"/>
      <c r="T32"/>
      <c r="U32"/>
      <c r="V32"/>
      <c r="W32"/>
      <c r="X32"/>
      <c r="Y32"/>
      <c r="Z32"/>
      <c r="AA32"/>
      <c r="AB32"/>
      <c r="AC32" s="30"/>
      <c r="AD32" s="30"/>
      <c r="AE32" s="30"/>
      <c r="AF32" s="30"/>
      <c r="AG32" s="30"/>
      <c r="AH32" s="30"/>
      <c r="AI32" s="30"/>
    </row>
    <row r="33" spans="16:35" x14ac:dyDescent="0.3">
      <c r="Q33"/>
      <c r="R33"/>
      <c r="S33"/>
      <c r="T33"/>
      <c r="U33"/>
      <c r="V33"/>
      <c r="W33"/>
      <c r="X33"/>
      <c r="Y33"/>
      <c r="Z33"/>
      <c r="AA33"/>
      <c r="AB33"/>
      <c r="AC33" s="30"/>
      <c r="AD33" s="30"/>
      <c r="AE33" s="30"/>
      <c r="AF33" s="30"/>
      <c r="AG33" s="30"/>
      <c r="AH33" s="30"/>
      <c r="AI33" s="30"/>
    </row>
    <row r="34" spans="16:35" x14ac:dyDescent="0.3">
      <c r="Q34"/>
      <c r="R34"/>
      <c r="S34"/>
      <c r="T34"/>
      <c r="U34"/>
      <c r="V34"/>
      <c r="W34"/>
      <c r="X34"/>
      <c r="Y34"/>
      <c r="Z34"/>
      <c r="AA34"/>
      <c r="AB34"/>
      <c r="AC34" s="30"/>
      <c r="AD34" s="30"/>
      <c r="AE34" s="30"/>
      <c r="AF34" s="30"/>
      <c r="AG34" s="30"/>
      <c r="AH34" s="30"/>
      <c r="AI34" s="30"/>
    </row>
    <row r="35" spans="16:35" x14ac:dyDescent="0.3">
      <c r="T35" s="30"/>
      <c r="U35" s="30"/>
      <c r="V35" s="30"/>
      <c r="W35" s="30"/>
      <c r="X35" s="30"/>
      <c r="Y35" s="30"/>
      <c r="Z35" s="30"/>
      <c r="AA35" s="30"/>
      <c r="AB35" s="30"/>
      <c r="AC35" s="30"/>
      <c r="AD35" s="30"/>
      <c r="AE35" s="30"/>
      <c r="AF35" s="30"/>
      <c r="AG35" s="30"/>
      <c r="AH35" s="30"/>
      <c r="AI35" s="30"/>
    </row>
    <row r="36" spans="16:35" x14ac:dyDescent="0.3">
      <c r="T36" s="30"/>
      <c r="U36" s="30"/>
      <c r="V36" s="30"/>
      <c r="W36" s="30"/>
      <c r="X36" s="30"/>
      <c r="Y36" s="30"/>
      <c r="Z36" s="30"/>
      <c r="AA36" s="30"/>
      <c r="AB36" s="30"/>
      <c r="AC36" s="30"/>
      <c r="AD36" s="30"/>
      <c r="AE36" s="30"/>
      <c r="AF36" s="30"/>
      <c r="AG36" s="30"/>
      <c r="AH36" s="30"/>
      <c r="AI36" s="30"/>
    </row>
    <row r="37" spans="16:35" x14ac:dyDescent="0.3">
      <c r="T37" s="30"/>
      <c r="U37" s="30"/>
      <c r="V37" s="30"/>
      <c r="W37" s="30"/>
      <c r="X37" s="30"/>
      <c r="Y37" s="30"/>
      <c r="Z37" s="30"/>
      <c r="AA37" s="30"/>
      <c r="AB37" s="30"/>
      <c r="AC37" s="30"/>
      <c r="AD37" s="30"/>
      <c r="AE37" s="30"/>
      <c r="AF37" s="30"/>
      <c r="AG37" s="30"/>
      <c r="AH37" s="30"/>
      <c r="AI37" s="30"/>
    </row>
    <row r="40" spans="16:35" ht="25.8" x14ac:dyDescent="0.5">
      <c r="P40" s="37"/>
      <c r="Q40" s="37"/>
      <c r="R40" s="37"/>
      <c r="S40" s="37"/>
      <c r="T40" s="37"/>
      <c r="U40" s="37"/>
      <c r="V40" s="37"/>
      <c r="W40" s="37"/>
      <c r="X40" s="37"/>
      <c r="Y40" s="37"/>
      <c r="Z40" s="37"/>
      <c r="AA40" s="37"/>
      <c r="AB40" s="37"/>
      <c r="AC40" s="37"/>
    </row>
    <row r="41" spans="16:35" ht="25.8" x14ac:dyDescent="0.5">
      <c r="P41" s="37"/>
      <c r="Q41" s="37"/>
      <c r="R41" s="37"/>
      <c r="S41" s="37"/>
      <c r="T41" s="37"/>
      <c r="U41" s="37"/>
      <c r="V41" s="37"/>
      <c r="W41" s="37"/>
      <c r="X41" s="37"/>
      <c r="Y41" s="37"/>
      <c r="Z41" s="37"/>
      <c r="AA41" s="37"/>
      <c r="AB41" s="37"/>
      <c r="AC41" s="37"/>
    </row>
    <row r="42" spans="16:35" ht="25.8" x14ac:dyDescent="0.5">
      <c r="P42" s="37"/>
      <c r="Q42" s="37"/>
      <c r="R42" s="37"/>
      <c r="S42" s="37"/>
      <c r="T42" s="37"/>
      <c r="U42" s="37"/>
      <c r="V42" s="37"/>
      <c r="W42" s="37"/>
      <c r="X42" s="37"/>
      <c r="Y42" s="37"/>
      <c r="Z42" s="37"/>
      <c r="AA42" s="37"/>
      <c r="AB42" s="37"/>
      <c r="AC42" s="37"/>
    </row>
    <row r="43" spans="16:35" ht="25.8" x14ac:dyDescent="0.5">
      <c r="P43" s="37"/>
      <c r="Q43" s="37"/>
      <c r="R43" s="37"/>
      <c r="S43" s="37"/>
      <c r="T43" s="37"/>
      <c r="U43" s="37"/>
      <c r="V43" s="37"/>
      <c r="W43" s="37"/>
      <c r="X43" s="37"/>
      <c r="Y43" s="37"/>
      <c r="Z43" s="37"/>
      <c r="AA43" s="37"/>
      <c r="AB43" s="37"/>
      <c r="AC43" s="37"/>
    </row>
    <row r="44" spans="16:35" ht="25.8" x14ac:dyDescent="0.5">
      <c r="P44" s="37"/>
      <c r="Q44" s="37"/>
      <c r="R44" s="37"/>
      <c r="S44" s="37"/>
      <c r="T44" s="37"/>
      <c r="U44" s="37"/>
      <c r="V44" s="37"/>
      <c r="W44" s="37"/>
      <c r="X44" s="37"/>
      <c r="Y44" s="37"/>
      <c r="Z44" s="37"/>
      <c r="AA44" s="37"/>
      <c r="AB44" s="37"/>
      <c r="AC44" s="37"/>
    </row>
    <row r="45" spans="16:35" ht="25.8" x14ac:dyDescent="0.5">
      <c r="P45" s="37"/>
      <c r="Q45" s="37"/>
      <c r="R45" s="37"/>
      <c r="S45" s="37"/>
      <c r="T45" s="37"/>
      <c r="U45" s="37"/>
      <c r="V45" s="37"/>
      <c r="W45" s="37"/>
      <c r="X45" s="37"/>
      <c r="Y45" s="37"/>
      <c r="Z45" s="37"/>
      <c r="AA45" s="37"/>
      <c r="AB45" s="37"/>
      <c r="AC45" s="37"/>
    </row>
    <row r="46" spans="16:35" ht="25.8" x14ac:dyDescent="0.5">
      <c r="P46" s="37"/>
      <c r="Q46" s="37"/>
      <c r="R46" s="37"/>
      <c r="S46" s="37"/>
      <c r="T46" s="37"/>
      <c r="U46" s="37"/>
      <c r="V46" s="37"/>
      <c r="W46" s="37"/>
      <c r="X46" s="37"/>
      <c r="Y46" s="37"/>
      <c r="Z46" s="37"/>
      <c r="AA46" s="37"/>
      <c r="AB46" s="37"/>
      <c r="AC46" s="37"/>
    </row>
    <row r="47" spans="16:35" ht="25.8" x14ac:dyDescent="0.5">
      <c r="P47" s="37"/>
      <c r="Q47" s="37"/>
      <c r="R47" s="37"/>
      <c r="S47" s="37"/>
      <c r="T47" s="37"/>
      <c r="U47" s="37"/>
      <c r="V47" s="37"/>
      <c r="W47" s="37"/>
      <c r="X47" s="37"/>
      <c r="Y47" s="37"/>
      <c r="Z47" s="37"/>
      <c r="AA47" s="37"/>
      <c r="AB47" s="37"/>
      <c r="AC47" s="37"/>
    </row>
    <row r="48" spans="16:35" ht="25.8" x14ac:dyDescent="0.5">
      <c r="P48" s="37"/>
      <c r="Q48" s="37"/>
      <c r="R48" s="37"/>
      <c r="S48" s="37"/>
      <c r="T48" s="37"/>
      <c r="U48" s="37"/>
      <c r="V48" s="37"/>
      <c r="W48" s="37"/>
      <c r="X48" s="37"/>
      <c r="Y48" s="37"/>
      <c r="Z48" s="37"/>
      <c r="AA48" s="37"/>
      <c r="AB48" s="37"/>
      <c r="AC48" s="37"/>
    </row>
    <row r="49" spans="16:29" ht="25.8" x14ac:dyDescent="0.5">
      <c r="P49" s="37"/>
      <c r="Q49" s="37"/>
      <c r="R49" s="37"/>
      <c r="S49" s="37"/>
      <c r="T49" s="37"/>
      <c r="U49" s="37"/>
      <c r="V49" s="37"/>
      <c r="W49" s="37"/>
      <c r="X49" s="37"/>
      <c r="Y49" s="37"/>
      <c r="Z49" s="37"/>
      <c r="AA49" s="37"/>
      <c r="AB49" s="37"/>
      <c r="AC49" s="37"/>
    </row>
    <row r="50" spans="16:29" ht="25.8" x14ac:dyDescent="0.5">
      <c r="P50" s="37"/>
      <c r="Q50" s="37"/>
      <c r="R50" s="37"/>
      <c r="S50" s="37"/>
      <c r="T50" s="37"/>
      <c r="U50" s="37"/>
      <c r="V50" s="37"/>
      <c r="W50" s="37"/>
      <c r="X50" s="37"/>
      <c r="Y50" s="37"/>
      <c r="Z50" s="37"/>
      <c r="AA50" s="37"/>
      <c r="AB50" s="37"/>
      <c r="AC50" s="37"/>
    </row>
    <row r="51" spans="16:29" ht="25.8" x14ac:dyDescent="0.5">
      <c r="P51" s="37"/>
      <c r="Q51" s="37"/>
      <c r="R51" s="37"/>
      <c r="S51" s="37"/>
      <c r="T51" s="37"/>
      <c r="U51" s="37"/>
      <c r="V51" s="37"/>
      <c r="W51" s="37"/>
      <c r="X51" s="37"/>
      <c r="Y51" s="37"/>
      <c r="Z51" s="37"/>
      <c r="AA51" s="37"/>
      <c r="AB51" s="37"/>
      <c r="AC51" s="37"/>
    </row>
    <row r="52" spans="16:29" ht="25.8" x14ac:dyDescent="0.5">
      <c r="P52" s="37"/>
      <c r="Q52" s="37"/>
      <c r="R52" s="37"/>
      <c r="S52" s="37"/>
      <c r="T52" s="37"/>
      <c r="U52" s="37"/>
      <c r="V52" s="37"/>
      <c r="W52" s="37"/>
      <c r="X52" s="37"/>
      <c r="Y52" s="37"/>
      <c r="Z52" s="37"/>
      <c r="AA52" s="37"/>
      <c r="AB52" s="37"/>
      <c r="AC52" s="37"/>
    </row>
    <row r="53" spans="16:29" ht="25.8" x14ac:dyDescent="0.5">
      <c r="P53" s="37"/>
      <c r="Q53" s="37"/>
      <c r="R53" s="37"/>
      <c r="S53" s="37"/>
      <c r="T53" s="37"/>
      <c r="U53" s="37"/>
      <c r="V53" s="37"/>
      <c r="W53" s="37"/>
      <c r="X53" s="37"/>
      <c r="Y53" s="37"/>
      <c r="Z53" s="37"/>
      <c r="AA53" s="37"/>
      <c r="AB53" s="37"/>
      <c r="AC53" s="37"/>
    </row>
    <row r="54" spans="16:29" ht="25.8" x14ac:dyDescent="0.5">
      <c r="P54" s="37"/>
      <c r="Q54" s="37"/>
      <c r="R54" s="37"/>
      <c r="S54" s="37"/>
      <c r="T54" s="37"/>
      <c r="U54" s="37"/>
      <c r="V54" s="37"/>
      <c r="W54" s="37"/>
      <c r="X54" s="37"/>
      <c r="Y54" s="37"/>
      <c r="Z54" s="37"/>
      <c r="AA54" s="37"/>
      <c r="AB54" s="37"/>
      <c r="AC54" s="37"/>
    </row>
    <row r="55" spans="16:29" ht="25.8" x14ac:dyDescent="0.5">
      <c r="P55" s="37"/>
      <c r="Q55" s="37"/>
      <c r="R55" s="37"/>
      <c r="S55" s="37"/>
      <c r="T55" s="37"/>
      <c r="U55" s="37"/>
      <c r="V55" s="37"/>
      <c r="W55" s="37"/>
      <c r="X55" s="37"/>
      <c r="Y55" s="37"/>
      <c r="Z55" s="37"/>
      <c r="AA55" s="37"/>
      <c r="AB55" s="37"/>
      <c r="AC55" s="37"/>
    </row>
    <row r="56" spans="16:29" ht="25.8" x14ac:dyDescent="0.5">
      <c r="P56" s="37"/>
      <c r="Q56" s="38"/>
      <c r="R56" s="38"/>
      <c r="S56" s="38"/>
      <c r="T56" s="37"/>
      <c r="U56" s="37"/>
      <c r="V56" s="37"/>
      <c r="W56" s="37"/>
      <c r="X56" s="37"/>
      <c r="Y56" s="37"/>
      <c r="Z56" s="37"/>
      <c r="AA56" s="37"/>
      <c r="AB56" s="37"/>
      <c r="AC56" s="37"/>
    </row>
    <row r="57" spans="16:29" ht="25.8" x14ac:dyDescent="0.5">
      <c r="P57" s="37"/>
      <c r="Q57" s="38"/>
      <c r="R57" s="39"/>
      <c r="S57" s="38"/>
      <c r="T57" s="37"/>
      <c r="U57" s="37"/>
      <c r="V57" s="37"/>
      <c r="W57" s="37"/>
      <c r="X57" s="37"/>
      <c r="Y57" s="37"/>
      <c r="Z57" s="37"/>
      <c r="AA57" s="37"/>
      <c r="AB57" s="37"/>
      <c r="AC57" s="37"/>
    </row>
    <row r="58" spans="16:29" ht="25.8" x14ac:dyDescent="0.5">
      <c r="P58" s="37"/>
      <c r="Q58" s="38"/>
      <c r="R58" s="39"/>
      <c r="S58" s="38"/>
      <c r="T58" s="37"/>
      <c r="U58" s="37"/>
      <c r="V58" s="37"/>
      <c r="W58" s="37"/>
      <c r="X58" s="37"/>
      <c r="Y58" s="37"/>
      <c r="Z58" s="37"/>
      <c r="AA58" s="37"/>
      <c r="AB58" s="37"/>
      <c r="AC58" s="37"/>
    </row>
    <row r="59" spans="16:29" ht="25.8" x14ac:dyDescent="0.5">
      <c r="P59" s="37"/>
      <c r="Q59" s="37"/>
      <c r="R59" s="37"/>
      <c r="S59" s="37"/>
      <c r="T59" s="37"/>
      <c r="U59" s="37"/>
      <c r="V59" s="37"/>
      <c r="W59" s="37"/>
      <c r="X59" s="37"/>
      <c r="Y59" s="37"/>
      <c r="Z59" s="37"/>
      <c r="AA59" s="37"/>
      <c r="AB59" s="37"/>
      <c r="AC59" s="37"/>
    </row>
    <row r="60" spans="16:29" ht="25.8" x14ac:dyDescent="0.5">
      <c r="P60" s="37"/>
      <c r="Q60" s="37"/>
      <c r="R60" s="37"/>
      <c r="S60" s="37"/>
      <c r="T60" s="37"/>
      <c r="U60" s="37"/>
      <c r="V60" s="37"/>
      <c r="W60" s="37"/>
      <c r="X60" s="37"/>
      <c r="Y60" s="37"/>
      <c r="Z60" s="37"/>
      <c r="AA60" s="37"/>
      <c r="AB60" s="37"/>
      <c r="AC60" s="37"/>
    </row>
    <row r="61" spans="16:29" ht="25.8" x14ac:dyDescent="0.5">
      <c r="P61" s="37"/>
      <c r="Q61" s="37"/>
      <c r="R61" s="37"/>
      <c r="S61" s="37"/>
      <c r="T61" s="37"/>
      <c r="U61" s="37"/>
      <c r="V61" s="37"/>
      <c r="W61" s="37"/>
      <c r="X61" s="37"/>
      <c r="Y61" s="37"/>
      <c r="Z61" s="37"/>
      <c r="AA61" s="37"/>
      <c r="AB61" s="37"/>
      <c r="AC61" s="37"/>
    </row>
    <row r="62" spans="16:29" ht="25.8" x14ac:dyDescent="0.5">
      <c r="P62" s="37"/>
      <c r="Q62" s="37"/>
      <c r="R62" s="37"/>
      <c r="S62" s="37"/>
      <c r="T62" s="37"/>
      <c r="U62" s="37"/>
      <c r="V62" s="37"/>
      <c r="W62" s="37"/>
      <c r="X62" s="37"/>
      <c r="Y62" s="37"/>
      <c r="Z62" s="37"/>
      <c r="AA62" s="37"/>
      <c r="AB62" s="37"/>
      <c r="AC62" s="37"/>
    </row>
    <row r="67" spans="16:23" x14ac:dyDescent="0.3">
      <c r="P67" s="33"/>
    </row>
    <row r="68" spans="16:23" x14ac:dyDescent="0.3">
      <c r="P68" s="33"/>
    </row>
    <row r="69" spans="16:23" x14ac:dyDescent="0.3">
      <c r="P69" s="33"/>
    </row>
    <row r="73" spans="16:23" x14ac:dyDescent="0.3">
      <c r="Q73" s="40"/>
      <c r="R73" s="40"/>
      <c r="S73" s="40"/>
      <c r="T73" s="40"/>
      <c r="U73" s="40"/>
      <c r="V73" s="40"/>
      <c r="W73" s="40"/>
    </row>
    <row r="74" spans="16:23" x14ac:dyDescent="0.3">
      <c r="Q74" s="40"/>
      <c r="R74" s="40"/>
      <c r="S74" s="40"/>
      <c r="T74" s="40"/>
      <c r="U74" s="40"/>
      <c r="V74" s="40"/>
      <c r="W74" s="40"/>
    </row>
    <row r="79" spans="16:23" x14ac:dyDescent="0.3">
      <c r="Q79" s="40"/>
      <c r="R79" s="40"/>
      <c r="S79" s="40"/>
      <c r="T79" s="40"/>
      <c r="U79" s="40"/>
      <c r="V79" s="40"/>
      <c r="W79" s="40"/>
    </row>
    <row r="80" spans="16:23" x14ac:dyDescent="0.3">
      <c r="Q80" s="40"/>
      <c r="R80" s="40"/>
      <c r="S80" s="40"/>
      <c r="T80" s="40"/>
      <c r="U80" s="40"/>
      <c r="V80" s="40"/>
      <c r="W80" s="40"/>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2:AI80"/>
  <sheetViews>
    <sheetView zoomScale="70" zoomScaleNormal="70" workbookViewId="0"/>
  </sheetViews>
  <sheetFormatPr defaultColWidth="9.109375" defaultRowHeight="14.4" x14ac:dyDescent="0.3"/>
  <cols>
    <col min="1" max="9" width="9.109375" style="7"/>
    <col min="10" max="10" width="11.5546875" style="7" customWidth="1"/>
    <col min="11" max="11" width="12.44140625" style="7" customWidth="1"/>
    <col min="12" max="12" width="15.6640625" style="7" customWidth="1"/>
    <col min="13" max="15" width="9.109375" style="7"/>
    <col min="16" max="16" width="9.33203125" style="7" customWidth="1"/>
    <col min="17" max="17" width="8.109375" style="7" customWidth="1"/>
    <col min="18" max="20" width="9.109375" style="7"/>
    <col min="21" max="21" width="7.44140625" style="7" customWidth="1"/>
    <col min="22" max="22" width="8.109375" style="7" customWidth="1"/>
    <col min="23" max="16384" width="9.109375" style="7"/>
  </cols>
  <sheetData>
    <row r="12" spans="2:35" x14ac:dyDescent="0.3">
      <c r="B12" s="7" t="s">
        <v>17</v>
      </c>
    </row>
    <row r="13" spans="2:35" x14ac:dyDescent="0.3">
      <c r="Q13"/>
      <c r="R13"/>
      <c r="S13"/>
      <c r="T13"/>
      <c r="U13"/>
      <c r="V13"/>
      <c r="W13"/>
      <c r="X13"/>
      <c r="Y13"/>
      <c r="Z13"/>
      <c r="AA13"/>
      <c r="AB13"/>
    </row>
    <row r="14" spans="2:35" x14ac:dyDescent="0.3">
      <c r="Q14"/>
      <c r="R14"/>
      <c r="S14"/>
      <c r="T14"/>
      <c r="U14"/>
      <c r="V14"/>
      <c r="W14"/>
      <c r="X14"/>
      <c r="Y14"/>
      <c r="Z14"/>
      <c r="AA14"/>
      <c r="AB14"/>
      <c r="AC14" s="30"/>
      <c r="AD14" s="30"/>
      <c r="AE14" s="30"/>
      <c r="AF14" s="30"/>
      <c r="AG14" s="30"/>
      <c r="AH14" s="30"/>
      <c r="AI14" s="30"/>
    </row>
    <row r="15" spans="2:35" x14ac:dyDescent="0.3">
      <c r="Q15"/>
      <c r="R15"/>
      <c r="S15"/>
      <c r="T15"/>
      <c r="U15"/>
      <c r="V15"/>
      <c r="W15"/>
      <c r="X15"/>
      <c r="Y15"/>
      <c r="Z15"/>
      <c r="AA15"/>
      <c r="AB15"/>
      <c r="AC15" s="30"/>
      <c r="AD15" s="30"/>
      <c r="AE15" s="30"/>
      <c r="AF15" s="30"/>
      <c r="AG15" s="30"/>
      <c r="AH15" s="30"/>
      <c r="AI15" s="30"/>
    </row>
    <row r="16" spans="2:35" x14ac:dyDescent="0.3">
      <c r="Q16"/>
      <c r="R16"/>
      <c r="S16"/>
      <c r="T16"/>
      <c r="U16"/>
      <c r="V16"/>
      <c r="W16"/>
      <c r="X16"/>
      <c r="Y16"/>
      <c r="Z16"/>
      <c r="AA16"/>
      <c r="AB16"/>
      <c r="AC16" s="30"/>
      <c r="AD16" s="30"/>
      <c r="AE16" s="30"/>
      <c r="AF16" s="30"/>
      <c r="AG16" s="30"/>
      <c r="AH16" s="30"/>
      <c r="AI16" s="30"/>
    </row>
    <row r="17" spans="13:35" x14ac:dyDescent="0.3">
      <c r="Q17"/>
      <c r="R17"/>
      <c r="S17"/>
      <c r="T17"/>
      <c r="U17"/>
      <c r="V17"/>
      <c r="W17"/>
      <c r="X17"/>
      <c r="Y17"/>
      <c r="Z17"/>
      <c r="AA17"/>
      <c r="AB17"/>
      <c r="AC17" s="30"/>
      <c r="AD17" s="30"/>
      <c r="AE17" s="30"/>
      <c r="AF17" s="30"/>
      <c r="AG17" s="30"/>
      <c r="AH17" s="30"/>
      <c r="AI17" s="30"/>
    </row>
    <row r="18" spans="13:35" x14ac:dyDescent="0.3">
      <c r="Q18"/>
      <c r="R18"/>
      <c r="S18"/>
      <c r="T18"/>
      <c r="U18"/>
      <c r="V18"/>
      <c r="W18"/>
      <c r="X18"/>
      <c r="Y18"/>
      <c r="Z18"/>
      <c r="AA18"/>
      <c r="AB18"/>
      <c r="AC18" s="30"/>
      <c r="AD18" s="30"/>
      <c r="AE18" s="30"/>
      <c r="AF18" s="30"/>
      <c r="AG18" s="30"/>
      <c r="AH18" s="30"/>
      <c r="AI18" s="30"/>
    </row>
    <row r="19" spans="13:35" x14ac:dyDescent="0.3">
      <c r="Q19"/>
      <c r="R19"/>
      <c r="S19"/>
      <c r="T19"/>
      <c r="U19"/>
      <c r="V19"/>
      <c r="W19"/>
      <c r="X19"/>
      <c r="Y19"/>
      <c r="Z19"/>
      <c r="AA19"/>
      <c r="AB19"/>
      <c r="AC19" s="30"/>
      <c r="AD19" s="30"/>
      <c r="AE19" s="30"/>
      <c r="AF19" s="30"/>
      <c r="AG19" s="30"/>
      <c r="AH19" s="30"/>
      <c r="AI19" s="30"/>
    </row>
    <row r="20" spans="13:35" ht="23.4" x14ac:dyDescent="0.45">
      <c r="Q20" s="105"/>
      <c r="R20" s="32"/>
      <c r="S20" s="32"/>
      <c r="T20" s="32"/>
      <c r="U20" s="32"/>
      <c r="V20"/>
      <c r="W20"/>
      <c r="X20"/>
      <c r="Y20"/>
      <c r="Z20"/>
      <c r="AA20"/>
      <c r="AB20"/>
      <c r="AC20" s="30"/>
      <c r="AD20" s="30"/>
      <c r="AE20" s="30"/>
      <c r="AF20" s="30"/>
      <c r="AG20" s="30"/>
      <c r="AH20" s="30"/>
      <c r="AI20" s="30"/>
    </row>
    <row r="21" spans="13:35" ht="23.4" x14ac:dyDescent="0.45">
      <c r="Q21" s="105"/>
      <c r="R21" s="32"/>
      <c r="S21" s="32"/>
      <c r="T21" s="32"/>
      <c r="U21" s="32"/>
      <c r="V21"/>
      <c r="W21"/>
      <c r="X21"/>
      <c r="Y21"/>
      <c r="Z21"/>
      <c r="AA21"/>
      <c r="AB21"/>
      <c r="AC21" s="30"/>
      <c r="AD21" s="30"/>
      <c r="AE21" s="30"/>
      <c r="AF21" s="30"/>
      <c r="AG21" s="30"/>
      <c r="AH21" s="30"/>
      <c r="AI21" s="30"/>
    </row>
    <row r="22" spans="13:35" ht="23.25" customHeight="1" x14ac:dyDescent="0.45">
      <c r="Q22" s="105"/>
      <c r="R22" s="32"/>
      <c r="S22" s="32"/>
      <c r="T22" s="32"/>
      <c r="U22" s="32"/>
      <c r="V22" s="106"/>
      <c r="W22" s="106"/>
      <c r="X22"/>
      <c r="Y22"/>
      <c r="Z22"/>
      <c r="AA22"/>
      <c r="AB22"/>
      <c r="AC22" s="30"/>
      <c r="AD22" s="30"/>
      <c r="AE22" s="30"/>
      <c r="AF22" s="30"/>
      <c r="AG22" s="30"/>
      <c r="AH22" s="30"/>
      <c r="AI22" s="30"/>
    </row>
    <row r="23" spans="13:35" ht="23.25" customHeight="1" x14ac:dyDescent="0.45">
      <c r="Q23" s="105"/>
      <c r="R23" s="32"/>
      <c r="S23" s="32"/>
      <c r="T23" s="32"/>
      <c r="U23" s="32"/>
      <c r="V23" s="106"/>
      <c r="W23" s="106"/>
      <c r="X23"/>
      <c r="Y23"/>
      <c r="Z23"/>
      <c r="AA23"/>
      <c r="AB23"/>
      <c r="AC23" s="30"/>
      <c r="AD23" s="30"/>
      <c r="AE23" s="30"/>
      <c r="AF23" s="30"/>
      <c r="AG23" s="30"/>
      <c r="AH23" s="30"/>
      <c r="AI23" s="30"/>
    </row>
    <row r="24" spans="13:35" ht="23.4" x14ac:dyDescent="0.45">
      <c r="M24" s="33"/>
      <c r="Q24" s="105"/>
      <c r="R24" s="32"/>
      <c r="S24" s="32"/>
      <c r="T24" s="32"/>
      <c r="U24" s="32"/>
      <c r="V24"/>
      <c r="W24"/>
      <c r="X24"/>
      <c r="Y24"/>
      <c r="Z24"/>
      <c r="AA24"/>
      <c r="AB24"/>
      <c r="AC24" s="30"/>
      <c r="AD24" s="30"/>
      <c r="AE24" s="30"/>
      <c r="AF24" s="30"/>
      <c r="AG24" s="30"/>
      <c r="AH24" s="30"/>
      <c r="AI24" s="30"/>
    </row>
    <row r="25" spans="13:35" ht="23.4" x14ac:dyDescent="0.45">
      <c r="Q25" s="32"/>
      <c r="R25" s="32"/>
      <c r="S25" s="32"/>
      <c r="T25" s="32"/>
      <c r="U25" s="32"/>
      <c r="V25"/>
      <c r="W25"/>
      <c r="X25"/>
      <c r="Y25"/>
      <c r="Z25"/>
      <c r="AA25"/>
      <c r="AB25"/>
      <c r="AC25" s="30"/>
      <c r="AD25" s="30"/>
      <c r="AE25" s="30"/>
      <c r="AF25" s="30"/>
      <c r="AG25" s="30"/>
      <c r="AH25" s="30"/>
      <c r="AI25" s="30"/>
    </row>
    <row r="26" spans="13:35" ht="23.4" x14ac:dyDescent="0.45">
      <c r="Q26" s="107"/>
      <c r="R26" s="36"/>
      <c r="S26" s="32"/>
      <c r="T26" s="32"/>
      <c r="U26" s="32"/>
      <c r="V26"/>
      <c r="W26"/>
      <c r="X26"/>
      <c r="Y26"/>
      <c r="Z26"/>
      <c r="AA26"/>
      <c r="AB26"/>
      <c r="AC26" s="30"/>
      <c r="AD26" s="30"/>
      <c r="AE26" s="30"/>
      <c r="AF26" s="30"/>
      <c r="AG26" s="30"/>
      <c r="AH26" s="30"/>
      <c r="AI26" s="30"/>
    </row>
    <row r="27" spans="13:35" ht="23.25" customHeight="1" x14ac:dyDescent="0.45">
      <c r="Q27" s="32"/>
      <c r="R27" s="32"/>
      <c r="S27" s="32"/>
      <c r="T27" s="32"/>
      <c r="U27" s="32"/>
      <c r="V27" s="106"/>
      <c r="W27" s="106"/>
      <c r="X27"/>
      <c r="Y27"/>
      <c r="Z27"/>
      <c r="AA27"/>
      <c r="AB27"/>
      <c r="AC27" s="30"/>
      <c r="AD27" s="30"/>
      <c r="AE27" s="30"/>
      <c r="AF27" s="30"/>
      <c r="AG27" s="30"/>
      <c r="AH27" s="30"/>
      <c r="AI27" s="30"/>
    </row>
    <row r="28" spans="13:35" ht="23.25" customHeight="1" x14ac:dyDescent="0.45">
      <c r="Q28" s="32"/>
      <c r="R28" s="32"/>
      <c r="S28" s="32"/>
      <c r="T28" s="32"/>
      <c r="U28" s="32"/>
      <c r="V28" s="106"/>
      <c r="W28" s="106"/>
      <c r="X28"/>
      <c r="Y28"/>
      <c r="Z28"/>
      <c r="AA28"/>
      <c r="AB28"/>
      <c r="AC28" s="30"/>
      <c r="AD28" s="30"/>
      <c r="AE28" s="30"/>
      <c r="AF28" s="30"/>
      <c r="AG28" s="30"/>
      <c r="AH28" s="30"/>
      <c r="AI28" s="30"/>
    </row>
    <row r="29" spans="13:35" x14ac:dyDescent="0.3">
      <c r="Q29"/>
      <c r="R29"/>
      <c r="S29"/>
      <c r="T29"/>
      <c r="U29"/>
      <c r="V29"/>
      <c r="W29"/>
      <c r="X29"/>
      <c r="Y29"/>
      <c r="Z29"/>
      <c r="AA29"/>
      <c r="AB29"/>
      <c r="AC29" s="30"/>
      <c r="AD29" s="30"/>
      <c r="AE29" s="30"/>
      <c r="AF29" s="30"/>
      <c r="AG29" s="30"/>
      <c r="AH29" s="30"/>
      <c r="AI29" s="30"/>
    </row>
    <row r="30" spans="13:35" x14ac:dyDescent="0.3">
      <c r="Q30"/>
      <c r="R30"/>
      <c r="S30"/>
      <c r="T30"/>
      <c r="U30"/>
      <c r="V30"/>
      <c r="W30"/>
      <c r="X30"/>
      <c r="Y30"/>
      <c r="Z30"/>
      <c r="AA30"/>
      <c r="AB30"/>
      <c r="AC30" s="30"/>
      <c r="AD30" s="30"/>
      <c r="AE30" s="30"/>
      <c r="AF30" s="30"/>
      <c r="AG30" s="30"/>
      <c r="AH30" s="30"/>
      <c r="AI30" s="30"/>
    </row>
    <row r="31" spans="13:35" x14ac:dyDescent="0.3">
      <c r="Q31"/>
      <c r="R31"/>
      <c r="S31"/>
      <c r="T31"/>
      <c r="U31"/>
      <c r="V31"/>
      <c r="W31"/>
      <c r="X31"/>
      <c r="Y31"/>
      <c r="Z31"/>
      <c r="AA31"/>
      <c r="AB31"/>
      <c r="AC31" s="30"/>
      <c r="AD31" s="30"/>
      <c r="AE31" s="30"/>
      <c r="AF31" s="30"/>
      <c r="AG31" s="30"/>
      <c r="AH31" s="30"/>
      <c r="AI31" s="30"/>
    </row>
    <row r="32" spans="13:35" x14ac:dyDescent="0.3">
      <c r="Q32"/>
      <c r="R32"/>
      <c r="S32"/>
      <c r="T32"/>
      <c r="U32"/>
      <c r="V32"/>
      <c r="W32"/>
      <c r="X32"/>
      <c r="Y32"/>
      <c r="Z32"/>
      <c r="AA32"/>
      <c r="AB32"/>
      <c r="AC32" s="30"/>
      <c r="AD32" s="30"/>
      <c r="AE32" s="30"/>
      <c r="AF32" s="30"/>
      <c r="AG32" s="30"/>
      <c r="AH32" s="30"/>
      <c r="AI32" s="30"/>
    </row>
    <row r="33" spans="16:35" x14ac:dyDescent="0.3">
      <c r="Q33"/>
      <c r="R33"/>
      <c r="S33"/>
      <c r="T33"/>
      <c r="U33"/>
      <c r="V33"/>
      <c r="W33"/>
      <c r="X33"/>
      <c r="Y33"/>
      <c r="Z33"/>
      <c r="AA33"/>
      <c r="AB33"/>
      <c r="AC33" s="30"/>
      <c r="AD33" s="30"/>
      <c r="AE33" s="30"/>
      <c r="AF33" s="30"/>
      <c r="AG33" s="30"/>
      <c r="AH33" s="30"/>
      <c r="AI33" s="30"/>
    </row>
    <row r="34" spans="16:35" x14ac:dyDescent="0.3">
      <c r="Q34"/>
      <c r="R34"/>
      <c r="S34"/>
      <c r="T34"/>
      <c r="U34"/>
      <c r="V34"/>
      <c r="W34"/>
      <c r="X34"/>
      <c r="Y34"/>
      <c r="Z34"/>
      <c r="AA34"/>
      <c r="AB34"/>
      <c r="AC34" s="30"/>
      <c r="AD34" s="30"/>
      <c r="AE34" s="30"/>
      <c r="AF34" s="30"/>
      <c r="AG34" s="30"/>
      <c r="AH34" s="30"/>
      <c r="AI34" s="30"/>
    </row>
    <row r="35" spans="16:35" x14ac:dyDescent="0.3">
      <c r="T35" s="30"/>
      <c r="U35" s="30"/>
      <c r="V35" s="30"/>
      <c r="W35" s="30"/>
      <c r="X35" s="30"/>
      <c r="Y35" s="30"/>
      <c r="Z35" s="30"/>
      <c r="AA35" s="30"/>
      <c r="AB35" s="30"/>
      <c r="AC35" s="30"/>
      <c r="AD35" s="30"/>
      <c r="AE35" s="30"/>
      <c r="AF35" s="30"/>
      <c r="AG35" s="30"/>
      <c r="AH35" s="30"/>
      <c r="AI35" s="30"/>
    </row>
    <row r="36" spans="16:35" x14ac:dyDescent="0.3">
      <c r="T36" s="30"/>
      <c r="U36" s="30"/>
      <c r="V36" s="30"/>
      <c r="W36" s="30"/>
      <c r="X36" s="30"/>
      <c r="Y36" s="30"/>
      <c r="Z36" s="30"/>
      <c r="AA36" s="30"/>
      <c r="AB36" s="30"/>
      <c r="AC36" s="30"/>
      <c r="AD36" s="30"/>
      <c r="AE36" s="30"/>
      <c r="AF36" s="30"/>
      <c r="AG36" s="30"/>
      <c r="AH36" s="30"/>
      <c r="AI36" s="30"/>
    </row>
    <row r="37" spans="16:35" x14ac:dyDescent="0.3">
      <c r="T37" s="30"/>
      <c r="U37" s="30"/>
      <c r="V37" s="30"/>
      <c r="W37" s="30"/>
      <c r="X37" s="30"/>
      <c r="Y37" s="30"/>
      <c r="Z37" s="30"/>
      <c r="AA37" s="30"/>
      <c r="AB37" s="30"/>
      <c r="AC37" s="30"/>
      <c r="AD37" s="30"/>
      <c r="AE37" s="30"/>
      <c r="AF37" s="30"/>
      <c r="AG37" s="30"/>
      <c r="AH37" s="30"/>
      <c r="AI37" s="30"/>
    </row>
    <row r="40" spans="16:35" ht="25.8" x14ac:dyDescent="0.5">
      <c r="P40" s="37"/>
      <c r="Q40" s="37"/>
      <c r="R40" s="37"/>
      <c r="S40" s="37"/>
      <c r="T40" s="37"/>
      <c r="U40" s="37"/>
      <c r="V40" s="37"/>
      <c r="W40" s="37"/>
      <c r="X40" s="37"/>
      <c r="Y40" s="37"/>
      <c r="Z40" s="37"/>
      <c r="AA40" s="37"/>
      <c r="AB40" s="37"/>
      <c r="AC40" s="37"/>
    </row>
    <row r="41" spans="16:35" ht="25.8" x14ac:dyDescent="0.5">
      <c r="P41" s="37"/>
      <c r="Q41" s="37"/>
      <c r="R41" s="37"/>
      <c r="S41" s="37"/>
      <c r="T41" s="37"/>
      <c r="U41" s="37"/>
      <c r="V41" s="37"/>
      <c r="W41" s="37"/>
      <c r="X41" s="37"/>
      <c r="Y41" s="37"/>
      <c r="Z41" s="37"/>
      <c r="AA41" s="37"/>
      <c r="AB41" s="37"/>
      <c r="AC41" s="37"/>
    </row>
    <row r="42" spans="16:35" ht="25.8" x14ac:dyDescent="0.5">
      <c r="P42" s="37"/>
      <c r="Q42" s="37"/>
      <c r="R42" s="37"/>
      <c r="S42" s="37"/>
      <c r="T42" s="37"/>
      <c r="U42" s="37"/>
      <c r="V42" s="37"/>
      <c r="W42" s="37"/>
      <c r="X42" s="37"/>
      <c r="Y42" s="37"/>
      <c r="Z42" s="37"/>
      <c r="AA42" s="37"/>
      <c r="AB42" s="37"/>
      <c r="AC42" s="37"/>
    </row>
    <row r="43" spans="16:35" ht="25.8" x14ac:dyDescent="0.5">
      <c r="P43" s="37"/>
      <c r="Q43" s="37"/>
      <c r="R43" s="37"/>
      <c r="S43" s="37"/>
      <c r="T43" s="37"/>
      <c r="U43" s="37"/>
      <c r="V43" s="37"/>
      <c r="W43" s="37"/>
      <c r="X43" s="37"/>
      <c r="Y43" s="37"/>
      <c r="Z43" s="37"/>
      <c r="AA43" s="37"/>
      <c r="AB43" s="37"/>
      <c r="AC43" s="37"/>
    </row>
    <row r="44" spans="16:35" ht="25.8" x14ac:dyDescent="0.5">
      <c r="P44" s="37"/>
      <c r="Q44" s="37"/>
      <c r="R44" s="37"/>
      <c r="S44" s="37"/>
      <c r="T44" s="37"/>
      <c r="U44" s="37"/>
      <c r="V44" s="37"/>
      <c r="W44" s="37"/>
      <c r="X44" s="37"/>
      <c r="Y44" s="37"/>
      <c r="Z44" s="37"/>
      <c r="AA44" s="37"/>
      <c r="AB44" s="37"/>
      <c r="AC44" s="37"/>
    </row>
    <row r="45" spans="16:35" ht="25.8" x14ac:dyDescent="0.5">
      <c r="P45" s="37"/>
      <c r="Q45" s="37"/>
      <c r="R45" s="37"/>
      <c r="S45" s="37"/>
      <c r="T45" s="37"/>
      <c r="U45" s="37"/>
      <c r="V45" s="37"/>
      <c r="W45" s="37"/>
      <c r="X45" s="37"/>
      <c r="Y45" s="37"/>
      <c r="Z45" s="37"/>
      <c r="AA45" s="37"/>
      <c r="AB45" s="37"/>
      <c r="AC45" s="37"/>
    </row>
    <row r="46" spans="16:35" ht="25.8" x14ac:dyDescent="0.5">
      <c r="P46" s="37"/>
      <c r="Q46" s="37"/>
      <c r="R46" s="37"/>
      <c r="S46" s="37"/>
      <c r="T46" s="37"/>
      <c r="U46" s="37"/>
      <c r="V46" s="37"/>
      <c r="W46" s="37"/>
      <c r="X46" s="37"/>
      <c r="Y46" s="37"/>
      <c r="Z46" s="37"/>
      <c r="AA46" s="37"/>
      <c r="AB46" s="37"/>
      <c r="AC46" s="37"/>
    </row>
    <row r="47" spans="16:35" ht="25.8" x14ac:dyDescent="0.5">
      <c r="P47" s="37"/>
      <c r="Q47" s="37"/>
      <c r="R47" s="37"/>
      <c r="S47" s="37"/>
      <c r="T47" s="37"/>
      <c r="U47" s="37"/>
      <c r="V47" s="37"/>
      <c r="W47" s="37"/>
      <c r="X47" s="37"/>
      <c r="Y47" s="37"/>
      <c r="Z47" s="37"/>
      <c r="AA47" s="37"/>
      <c r="AB47" s="37"/>
      <c r="AC47" s="37"/>
    </row>
    <row r="48" spans="16:35" ht="25.8" x14ac:dyDescent="0.5">
      <c r="P48" s="37"/>
      <c r="Q48" s="37"/>
      <c r="R48" s="37"/>
      <c r="S48" s="37"/>
      <c r="T48" s="37"/>
      <c r="U48" s="37"/>
      <c r="V48" s="37"/>
      <c r="W48" s="37"/>
      <c r="X48" s="37"/>
      <c r="Y48" s="37"/>
      <c r="Z48" s="37"/>
      <c r="AA48" s="37"/>
      <c r="AB48" s="37"/>
      <c r="AC48" s="37"/>
    </row>
    <row r="49" spans="16:29" ht="25.8" x14ac:dyDescent="0.5">
      <c r="P49" s="37"/>
      <c r="Q49" s="37"/>
      <c r="R49" s="37"/>
      <c r="S49" s="37"/>
      <c r="T49" s="37"/>
      <c r="U49" s="37"/>
      <c r="V49" s="37"/>
      <c r="W49" s="37"/>
      <c r="X49" s="37"/>
      <c r="Y49" s="37"/>
      <c r="Z49" s="37"/>
      <c r="AA49" s="37"/>
      <c r="AB49" s="37"/>
      <c r="AC49" s="37"/>
    </row>
    <row r="50" spans="16:29" ht="25.8" x14ac:dyDescent="0.5">
      <c r="P50" s="37"/>
      <c r="Q50" s="37"/>
      <c r="R50" s="37"/>
      <c r="S50" s="37"/>
      <c r="T50" s="37"/>
      <c r="U50" s="37"/>
      <c r="V50" s="37"/>
      <c r="W50" s="37"/>
      <c r="X50" s="37"/>
      <c r="Y50" s="37"/>
      <c r="Z50" s="37"/>
      <c r="AA50" s="37"/>
      <c r="AB50" s="37"/>
      <c r="AC50" s="37"/>
    </row>
    <row r="51" spans="16:29" ht="25.8" x14ac:dyDescent="0.5">
      <c r="P51" s="37"/>
      <c r="Q51" s="37"/>
      <c r="R51" s="37"/>
      <c r="S51" s="37"/>
      <c r="T51" s="37"/>
      <c r="U51" s="37"/>
      <c r="V51" s="37"/>
      <c r="W51" s="37"/>
      <c r="X51" s="37"/>
      <c r="Y51" s="37"/>
      <c r="Z51" s="37"/>
      <c r="AA51" s="37"/>
      <c r="AB51" s="37"/>
      <c r="AC51" s="37"/>
    </row>
    <row r="52" spans="16:29" ht="25.8" x14ac:dyDescent="0.5">
      <c r="P52" s="37"/>
      <c r="Q52" s="37"/>
      <c r="R52" s="37"/>
      <c r="S52" s="37"/>
      <c r="T52" s="37"/>
      <c r="U52" s="37"/>
      <c r="V52" s="37"/>
      <c r="W52" s="37"/>
      <c r="X52" s="37"/>
      <c r="Y52" s="37"/>
      <c r="Z52" s="37"/>
      <c r="AA52" s="37"/>
      <c r="AB52" s="37"/>
      <c r="AC52" s="37"/>
    </row>
    <row r="53" spans="16:29" ht="25.8" x14ac:dyDescent="0.5">
      <c r="P53" s="37"/>
      <c r="Q53" s="37"/>
      <c r="R53" s="37"/>
      <c r="S53" s="37"/>
      <c r="T53" s="37"/>
      <c r="U53" s="37"/>
      <c r="V53" s="37"/>
      <c r="W53" s="37"/>
      <c r="X53" s="37"/>
      <c r="Y53" s="37"/>
      <c r="Z53" s="37"/>
      <c r="AA53" s="37"/>
      <c r="AB53" s="37"/>
      <c r="AC53" s="37"/>
    </row>
    <row r="54" spans="16:29" ht="25.8" x14ac:dyDescent="0.5">
      <c r="P54" s="37"/>
      <c r="Q54" s="37"/>
      <c r="R54" s="37"/>
      <c r="S54" s="37"/>
      <c r="T54" s="37"/>
      <c r="U54" s="37"/>
      <c r="V54" s="37"/>
      <c r="W54" s="37"/>
      <c r="X54" s="37"/>
      <c r="Y54" s="37"/>
      <c r="Z54" s="37"/>
      <c r="AA54" s="37"/>
      <c r="AB54" s="37"/>
      <c r="AC54" s="37"/>
    </row>
    <row r="55" spans="16:29" ht="25.8" x14ac:dyDescent="0.5">
      <c r="P55" s="37"/>
      <c r="Q55" s="37"/>
      <c r="R55" s="37"/>
      <c r="S55" s="37"/>
      <c r="T55" s="37"/>
      <c r="U55" s="37"/>
      <c r="V55" s="37"/>
      <c r="W55" s="37"/>
      <c r="X55" s="37"/>
      <c r="Y55" s="37"/>
      <c r="Z55" s="37"/>
      <c r="AA55" s="37"/>
      <c r="AB55" s="37"/>
      <c r="AC55" s="37"/>
    </row>
    <row r="56" spans="16:29" ht="25.8" x14ac:dyDescent="0.5">
      <c r="P56" s="37"/>
      <c r="Q56" s="38"/>
      <c r="R56" s="38"/>
      <c r="S56" s="38"/>
      <c r="T56" s="37"/>
      <c r="U56" s="37"/>
      <c r="V56" s="37"/>
      <c r="W56" s="37"/>
      <c r="X56" s="37"/>
      <c r="Y56" s="37"/>
      <c r="Z56" s="37"/>
      <c r="AA56" s="37"/>
      <c r="AB56" s="37"/>
      <c r="AC56" s="37"/>
    </row>
    <row r="57" spans="16:29" ht="25.8" x14ac:dyDescent="0.5">
      <c r="P57" s="37"/>
      <c r="Q57" s="38"/>
      <c r="R57" s="39"/>
      <c r="S57" s="38"/>
      <c r="T57" s="37"/>
      <c r="U57" s="37"/>
      <c r="V57" s="37"/>
      <c r="W57" s="37"/>
      <c r="X57" s="37"/>
      <c r="Y57" s="37"/>
      <c r="Z57" s="37"/>
      <c r="AA57" s="37"/>
      <c r="AB57" s="37"/>
      <c r="AC57" s="37"/>
    </row>
    <row r="58" spans="16:29" ht="25.8" x14ac:dyDescent="0.5">
      <c r="P58" s="37"/>
      <c r="Q58" s="38"/>
      <c r="R58" s="39"/>
      <c r="S58" s="38"/>
      <c r="T58" s="37"/>
      <c r="U58" s="37"/>
      <c r="V58" s="37"/>
      <c r="W58" s="37"/>
      <c r="X58" s="37"/>
      <c r="Y58" s="37"/>
      <c r="Z58" s="37"/>
      <c r="AA58" s="37"/>
      <c r="AB58" s="37"/>
      <c r="AC58" s="37"/>
    </row>
    <row r="59" spans="16:29" ht="25.8" x14ac:dyDescent="0.5">
      <c r="P59" s="37"/>
      <c r="Q59" s="37"/>
      <c r="R59" s="37"/>
      <c r="S59" s="37"/>
      <c r="T59" s="37"/>
      <c r="U59" s="37"/>
      <c r="V59" s="37"/>
      <c r="W59" s="37"/>
      <c r="X59" s="37"/>
      <c r="Y59" s="37"/>
      <c r="Z59" s="37"/>
      <c r="AA59" s="37"/>
      <c r="AB59" s="37"/>
      <c r="AC59" s="37"/>
    </row>
    <row r="60" spans="16:29" ht="25.8" x14ac:dyDescent="0.5">
      <c r="P60" s="37"/>
      <c r="Q60" s="37"/>
      <c r="R60" s="37"/>
      <c r="S60" s="37"/>
      <c r="T60" s="37"/>
      <c r="U60" s="37"/>
      <c r="V60" s="37"/>
      <c r="W60" s="37"/>
      <c r="X60" s="37"/>
      <c r="Y60" s="37"/>
      <c r="Z60" s="37"/>
      <c r="AA60" s="37"/>
      <c r="AB60" s="37"/>
      <c r="AC60" s="37"/>
    </row>
    <row r="61" spans="16:29" ht="25.8" x14ac:dyDescent="0.5">
      <c r="P61" s="37"/>
      <c r="Q61" s="37"/>
      <c r="R61" s="37"/>
      <c r="S61" s="37"/>
      <c r="T61" s="37"/>
      <c r="U61" s="37"/>
      <c r="V61" s="37"/>
      <c r="W61" s="37"/>
      <c r="X61" s="37"/>
      <c r="Y61" s="37"/>
      <c r="Z61" s="37"/>
      <c r="AA61" s="37"/>
      <c r="AB61" s="37"/>
      <c r="AC61" s="37"/>
    </row>
    <row r="62" spans="16:29" ht="25.8" x14ac:dyDescent="0.5">
      <c r="P62" s="37"/>
      <c r="Q62" s="37"/>
      <c r="R62" s="37"/>
      <c r="S62" s="37"/>
      <c r="T62" s="37"/>
      <c r="U62" s="37"/>
      <c r="V62" s="37"/>
      <c r="W62" s="37"/>
      <c r="X62" s="37"/>
      <c r="Y62" s="37"/>
      <c r="Z62" s="37"/>
      <c r="AA62" s="37"/>
      <c r="AB62" s="37"/>
      <c r="AC62" s="37"/>
    </row>
    <row r="67" spans="16:23" x14ac:dyDescent="0.3">
      <c r="P67" s="33"/>
    </row>
    <row r="68" spans="16:23" x14ac:dyDescent="0.3">
      <c r="P68" s="33"/>
    </row>
    <row r="69" spans="16:23" x14ac:dyDescent="0.3">
      <c r="P69" s="33"/>
    </row>
    <row r="73" spans="16:23" x14ac:dyDescent="0.3">
      <c r="Q73" s="40"/>
      <c r="R73" s="40"/>
      <c r="S73" s="40"/>
      <c r="T73" s="40"/>
      <c r="U73" s="40"/>
      <c r="V73" s="40"/>
      <c r="W73" s="40"/>
    </row>
    <row r="74" spans="16:23" x14ac:dyDescent="0.3">
      <c r="Q74" s="40"/>
      <c r="R74" s="40"/>
      <c r="S74" s="40"/>
      <c r="T74" s="40"/>
      <c r="U74" s="40"/>
      <c r="V74" s="40"/>
      <c r="W74" s="40"/>
    </row>
    <row r="79" spans="16:23" x14ac:dyDescent="0.3">
      <c r="Q79" s="40"/>
      <c r="R79" s="40"/>
      <c r="S79" s="40"/>
      <c r="T79" s="40"/>
      <c r="U79" s="40"/>
      <c r="V79" s="40"/>
      <c r="W79" s="40"/>
    </row>
    <row r="80" spans="16:23" x14ac:dyDescent="0.3">
      <c r="Q80" s="40"/>
      <c r="R80" s="40"/>
      <c r="S80" s="40"/>
      <c r="T80" s="40"/>
      <c r="U80" s="40"/>
      <c r="V80" s="40"/>
      <c r="W80" s="40"/>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2:AI80"/>
  <sheetViews>
    <sheetView zoomScale="70" zoomScaleNormal="70" workbookViewId="0"/>
  </sheetViews>
  <sheetFormatPr defaultColWidth="9.109375" defaultRowHeight="14.4" x14ac:dyDescent="0.3"/>
  <cols>
    <col min="1" max="9" width="9.109375" style="7"/>
    <col min="10" max="10" width="11.5546875" style="7" customWidth="1"/>
    <col min="11" max="11" width="12.44140625" style="7" customWidth="1"/>
    <col min="12" max="12" width="15.6640625" style="7" customWidth="1"/>
    <col min="13" max="15" width="9.109375" style="7"/>
    <col min="16" max="16" width="9.33203125" style="7" customWidth="1"/>
    <col min="17" max="17" width="8.109375" style="7" customWidth="1"/>
    <col min="18" max="20" width="9.109375" style="7"/>
    <col min="21" max="21" width="7.44140625" style="7" customWidth="1"/>
    <col min="22" max="22" width="8.109375" style="7" customWidth="1"/>
    <col min="23" max="16384" width="9.109375" style="7"/>
  </cols>
  <sheetData>
    <row r="12" spans="2:35" x14ac:dyDescent="0.3">
      <c r="B12" s="7" t="s">
        <v>17</v>
      </c>
    </row>
    <row r="13" spans="2:35" x14ac:dyDescent="0.3">
      <c r="Q13"/>
      <c r="R13"/>
      <c r="S13"/>
      <c r="T13"/>
      <c r="U13"/>
      <c r="V13"/>
      <c r="W13"/>
      <c r="X13"/>
      <c r="Y13"/>
      <c r="Z13"/>
      <c r="AA13"/>
      <c r="AB13"/>
    </row>
    <row r="14" spans="2:35" x14ac:dyDescent="0.3">
      <c r="Q14"/>
      <c r="R14"/>
      <c r="S14"/>
      <c r="T14"/>
      <c r="U14"/>
      <c r="V14"/>
      <c r="W14"/>
      <c r="X14"/>
      <c r="Y14"/>
      <c r="Z14"/>
      <c r="AA14"/>
      <c r="AB14"/>
      <c r="AC14" s="30"/>
      <c r="AD14" s="30"/>
      <c r="AE14" s="30"/>
      <c r="AF14" s="30"/>
      <c r="AG14" s="30"/>
      <c r="AH14" s="30"/>
      <c r="AI14" s="30"/>
    </row>
    <row r="15" spans="2:35" x14ac:dyDescent="0.3">
      <c r="Q15"/>
      <c r="R15"/>
      <c r="S15"/>
      <c r="T15"/>
      <c r="U15"/>
      <c r="V15"/>
      <c r="W15"/>
      <c r="X15"/>
      <c r="Y15"/>
      <c r="Z15"/>
      <c r="AA15"/>
      <c r="AB15"/>
      <c r="AC15" s="30"/>
      <c r="AD15" s="30"/>
      <c r="AE15" s="30"/>
      <c r="AF15" s="30"/>
      <c r="AG15" s="30"/>
      <c r="AH15" s="30"/>
      <c r="AI15" s="30"/>
    </row>
    <row r="16" spans="2:35" x14ac:dyDescent="0.3">
      <c r="Q16"/>
      <c r="R16"/>
      <c r="S16"/>
      <c r="T16"/>
      <c r="U16"/>
      <c r="V16"/>
      <c r="W16"/>
      <c r="X16"/>
      <c r="Y16"/>
      <c r="Z16"/>
      <c r="AA16"/>
      <c r="AB16"/>
      <c r="AC16" s="30"/>
      <c r="AD16" s="30"/>
      <c r="AE16" s="30"/>
      <c r="AF16" s="30"/>
      <c r="AG16" s="30"/>
      <c r="AH16" s="30"/>
      <c r="AI16" s="30"/>
    </row>
    <row r="17" spans="13:35" x14ac:dyDescent="0.3">
      <c r="Q17"/>
      <c r="R17"/>
      <c r="S17"/>
      <c r="T17"/>
      <c r="U17"/>
      <c r="V17"/>
      <c r="W17"/>
      <c r="X17"/>
      <c r="Y17"/>
      <c r="Z17"/>
      <c r="AA17"/>
      <c r="AB17"/>
      <c r="AC17" s="30"/>
      <c r="AD17" s="30"/>
      <c r="AE17" s="30"/>
      <c r="AF17" s="30"/>
      <c r="AG17" s="30"/>
      <c r="AH17" s="30"/>
      <c r="AI17" s="30"/>
    </row>
    <row r="18" spans="13:35" x14ac:dyDescent="0.3">
      <c r="Q18"/>
      <c r="R18"/>
      <c r="S18"/>
      <c r="T18"/>
      <c r="U18"/>
      <c r="V18"/>
      <c r="W18"/>
      <c r="X18"/>
      <c r="Y18"/>
      <c r="Z18"/>
      <c r="AA18"/>
      <c r="AB18"/>
      <c r="AC18" s="30"/>
      <c r="AD18" s="30"/>
      <c r="AE18" s="30"/>
      <c r="AF18" s="30"/>
      <c r="AG18" s="30"/>
      <c r="AH18" s="30"/>
      <c r="AI18" s="30"/>
    </row>
    <row r="19" spans="13:35" x14ac:dyDescent="0.3">
      <c r="Q19"/>
      <c r="R19"/>
      <c r="S19"/>
      <c r="T19"/>
      <c r="U19"/>
      <c r="V19"/>
      <c r="W19"/>
      <c r="X19"/>
      <c r="Y19"/>
      <c r="Z19"/>
      <c r="AA19"/>
      <c r="AB19"/>
      <c r="AC19" s="30"/>
      <c r="AD19" s="30"/>
      <c r="AE19" s="30"/>
      <c r="AF19" s="30"/>
      <c r="AG19" s="30"/>
      <c r="AH19" s="30"/>
      <c r="AI19" s="30"/>
    </row>
    <row r="20" spans="13:35" ht="23.4" x14ac:dyDescent="0.45">
      <c r="Q20" s="105"/>
      <c r="R20" s="32"/>
      <c r="S20" s="32"/>
      <c r="T20" s="32"/>
      <c r="U20" s="32"/>
      <c r="V20"/>
      <c r="W20"/>
      <c r="X20"/>
      <c r="Y20"/>
      <c r="Z20"/>
      <c r="AA20"/>
      <c r="AB20"/>
      <c r="AC20" s="30"/>
      <c r="AD20" s="30"/>
      <c r="AE20" s="30"/>
      <c r="AF20" s="30"/>
      <c r="AG20" s="30"/>
      <c r="AH20" s="30"/>
      <c r="AI20" s="30"/>
    </row>
    <row r="21" spans="13:35" ht="23.4" x14ac:dyDescent="0.45">
      <c r="Q21" s="105"/>
      <c r="R21" s="32"/>
      <c r="S21" s="32"/>
      <c r="T21" s="32"/>
      <c r="U21" s="32"/>
      <c r="V21"/>
      <c r="W21"/>
      <c r="X21"/>
      <c r="Y21"/>
      <c r="Z21"/>
      <c r="AA21"/>
      <c r="AB21"/>
      <c r="AC21" s="30"/>
      <c r="AD21" s="30"/>
      <c r="AE21" s="30"/>
      <c r="AF21" s="30"/>
      <c r="AG21" s="30"/>
      <c r="AH21" s="30"/>
      <c r="AI21" s="30"/>
    </row>
    <row r="22" spans="13:35" ht="23.25" customHeight="1" x14ac:dyDescent="0.45">
      <c r="Q22" s="105"/>
      <c r="R22" s="32"/>
      <c r="S22" s="32"/>
      <c r="T22" s="32"/>
      <c r="U22" s="32"/>
      <c r="V22" s="106"/>
      <c r="W22" s="106"/>
      <c r="X22"/>
      <c r="Y22"/>
      <c r="Z22"/>
      <c r="AA22"/>
      <c r="AB22"/>
      <c r="AC22" s="30"/>
      <c r="AD22" s="30"/>
      <c r="AE22" s="30"/>
      <c r="AF22" s="30"/>
      <c r="AG22" s="30"/>
      <c r="AH22" s="30"/>
      <c r="AI22" s="30"/>
    </row>
    <row r="23" spans="13:35" ht="23.25" customHeight="1" x14ac:dyDescent="0.45">
      <c r="Q23" s="105"/>
      <c r="R23" s="32"/>
      <c r="S23" s="32"/>
      <c r="T23" s="32"/>
      <c r="U23" s="32"/>
      <c r="V23" s="106"/>
      <c r="W23" s="106"/>
      <c r="X23"/>
      <c r="Y23"/>
      <c r="Z23"/>
      <c r="AA23"/>
      <c r="AB23"/>
      <c r="AC23" s="30"/>
      <c r="AD23" s="30"/>
      <c r="AE23" s="30"/>
      <c r="AF23" s="30"/>
      <c r="AG23" s="30"/>
      <c r="AH23" s="30"/>
      <c r="AI23" s="30"/>
    </row>
    <row r="24" spans="13:35" ht="23.4" x14ac:dyDescent="0.45">
      <c r="M24" s="33"/>
      <c r="Q24" s="105"/>
      <c r="R24" s="32"/>
      <c r="S24" s="32"/>
      <c r="T24" s="32"/>
      <c r="U24" s="32"/>
      <c r="V24"/>
      <c r="W24"/>
      <c r="X24"/>
      <c r="Y24"/>
      <c r="Z24"/>
      <c r="AA24"/>
      <c r="AB24"/>
      <c r="AC24" s="30"/>
      <c r="AD24" s="30"/>
      <c r="AE24" s="30"/>
      <c r="AF24" s="30"/>
      <c r="AG24" s="30"/>
      <c r="AH24" s="30"/>
      <c r="AI24" s="30"/>
    </row>
    <row r="25" spans="13:35" ht="23.4" x14ac:dyDescent="0.45">
      <c r="Q25" s="32"/>
      <c r="R25" s="32"/>
      <c r="S25" s="32"/>
      <c r="T25" s="32"/>
      <c r="U25" s="32"/>
      <c r="V25"/>
      <c r="W25"/>
      <c r="X25"/>
      <c r="Y25"/>
      <c r="Z25"/>
      <c r="AA25"/>
      <c r="AB25"/>
      <c r="AC25" s="30"/>
      <c r="AD25" s="30"/>
      <c r="AE25" s="30"/>
      <c r="AF25" s="30"/>
      <c r="AG25" s="30"/>
      <c r="AH25" s="30"/>
      <c r="AI25" s="30"/>
    </row>
    <row r="26" spans="13:35" ht="23.4" x14ac:dyDescent="0.45">
      <c r="Q26" s="107"/>
      <c r="R26" s="36"/>
      <c r="S26" s="32"/>
      <c r="T26" s="32"/>
      <c r="U26" s="32"/>
      <c r="V26"/>
      <c r="W26"/>
      <c r="X26"/>
      <c r="Y26"/>
      <c r="Z26"/>
      <c r="AA26"/>
      <c r="AB26"/>
      <c r="AC26" s="30"/>
      <c r="AD26" s="30"/>
      <c r="AE26" s="30"/>
      <c r="AF26" s="30"/>
      <c r="AG26" s="30"/>
      <c r="AH26" s="30"/>
      <c r="AI26" s="30"/>
    </row>
    <row r="27" spans="13:35" ht="23.25" customHeight="1" x14ac:dyDescent="0.45">
      <c r="Q27" s="32"/>
      <c r="R27" s="32"/>
      <c r="S27" s="32"/>
      <c r="T27" s="32"/>
      <c r="U27" s="32"/>
      <c r="V27" s="106"/>
      <c r="W27" s="106"/>
      <c r="X27"/>
      <c r="Y27"/>
      <c r="Z27"/>
      <c r="AA27"/>
      <c r="AB27"/>
      <c r="AC27" s="30"/>
      <c r="AD27" s="30"/>
      <c r="AE27" s="30"/>
      <c r="AF27" s="30"/>
      <c r="AG27" s="30"/>
      <c r="AH27" s="30"/>
      <c r="AI27" s="30"/>
    </row>
    <row r="28" spans="13:35" ht="23.25" customHeight="1" x14ac:dyDescent="0.45">
      <c r="Q28" s="32"/>
      <c r="R28" s="32"/>
      <c r="S28" s="32"/>
      <c r="T28" s="32"/>
      <c r="U28" s="32"/>
      <c r="V28" s="106"/>
      <c r="W28" s="106"/>
      <c r="X28"/>
      <c r="Y28"/>
      <c r="Z28"/>
      <c r="AA28"/>
      <c r="AB28"/>
      <c r="AC28" s="30"/>
      <c r="AD28" s="30"/>
      <c r="AE28" s="30"/>
      <c r="AF28" s="30"/>
      <c r="AG28" s="30"/>
      <c r="AH28" s="30"/>
      <c r="AI28" s="30"/>
    </row>
    <row r="29" spans="13:35" x14ac:dyDescent="0.3">
      <c r="Q29"/>
      <c r="R29"/>
      <c r="S29"/>
      <c r="T29"/>
      <c r="U29"/>
      <c r="V29"/>
      <c r="W29"/>
      <c r="X29"/>
      <c r="Y29"/>
      <c r="Z29"/>
      <c r="AA29"/>
      <c r="AB29"/>
      <c r="AC29" s="30"/>
      <c r="AD29" s="30"/>
      <c r="AE29" s="30"/>
      <c r="AF29" s="30"/>
      <c r="AG29" s="30"/>
      <c r="AH29" s="30"/>
      <c r="AI29" s="30"/>
    </row>
    <row r="30" spans="13:35" x14ac:dyDescent="0.3">
      <c r="Q30"/>
      <c r="R30"/>
      <c r="S30"/>
      <c r="T30"/>
      <c r="U30"/>
      <c r="V30"/>
      <c r="W30"/>
      <c r="X30"/>
      <c r="Y30"/>
      <c r="Z30"/>
      <c r="AA30"/>
      <c r="AB30"/>
      <c r="AC30" s="30"/>
      <c r="AD30" s="30"/>
      <c r="AE30" s="30"/>
      <c r="AF30" s="30"/>
      <c r="AG30" s="30"/>
      <c r="AH30" s="30"/>
      <c r="AI30" s="30"/>
    </row>
    <row r="31" spans="13:35" x14ac:dyDescent="0.3">
      <c r="Q31"/>
      <c r="R31"/>
      <c r="S31"/>
      <c r="T31"/>
      <c r="U31"/>
      <c r="V31"/>
      <c r="W31"/>
      <c r="X31"/>
      <c r="Y31"/>
      <c r="Z31"/>
      <c r="AA31"/>
      <c r="AB31"/>
      <c r="AC31" s="30"/>
      <c r="AD31" s="30"/>
      <c r="AE31" s="30"/>
      <c r="AF31" s="30"/>
      <c r="AG31" s="30"/>
      <c r="AH31" s="30"/>
      <c r="AI31" s="30"/>
    </row>
    <row r="32" spans="13:35" x14ac:dyDescent="0.3">
      <c r="Q32"/>
      <c r="R32"/>
      <c r="S32"/>
      <c r="T32"/>
      <c r="U32"/>
      <c r="V32"/>
      <c r="W32"/>
      <c r="X32"/>
      <c r="Y32"/>
      <c r="Z32"/>
      <c r="AA32"/>
      <c r="AB32"/>
      <c r="AC32" s="30"/>
      <c r="AD32" s="30"/>
      <c r="AE32" s="30"/>
      <c r="AF32" s="30"/>
      <c r="AG32" s="30"/>
      <c r="AH32" s="30"/>
      <c r="AI32" s="30"/>
    </row>
    <row r="33" spans="16:35" x14ac:dyDescent="0.3">
      <c r="Q33"/>
      <c r="R33"/>
      <c r="S33"/>
      <c r="T33"/>
      <c r="U33"/>
      <c r="V33"/>
      <c r="W33"/>
      <c r="X33"/>
      <c r="Y33"/>
      <c r="Z33"/>
      <c r="AA33"/>
      <c r="AB33"/>
      <c r="AC33" s="30"/>
      <c r="AD33" s="30"/>
      <c r="AE33" s="30"/>
      <c r="AF33" s="30"/>
      <c r="AG33" s="30"/>
      <c r="AH33" s="30"/>
      <c r="AI33" s="30"/>
    </row>
    <row r="34" spans="16:35" x14ac:dyDescent="0.3">
      <c r="Q34"/>
      <c r="R34"/>
      <c r="S34"/>
      <c r="T34"/>
      <c r="U34"/>
      <c r="V34"/>
      <c r="W34"/>
      <c r="X34"/>
      <c r="Y34"/>
      <c r="Z34"/>
      <c r="AA34"/>
      <c r="AB34"/>
      <c r="AC34" s="30"/>
      <c r="AD34" s="30"/>
      <c r="AE34" s="30"/>
      <c r="AF34" s="30"/>
      <c r="AG34" s="30"/>
      <c r="AH34" s="30"/>
      <c r="AI34" s="30"/>
    </row>
    <row r="35" spans="16:35" x14ac:dyDescent="0.3">
      <c r="T35" s="30"/>
      <c r="U35" s="30"/>
      <c r="V35" s="30"/>
      <c r="W35" s="30"/>
      <c r="X35" s="30"/>
      <c r="Y35" s="30"/>
      <c r="Z35" s="30"/>
      <c r="AA35" s="30"/>
      <c r="AB35" s="30"/>
      <c r="AC35" s="30"/>
      <c r="AD35" s="30"/>
      <c r="AE35" s="30"/>
      <c r="AF35" s="30"/>
      <c r="AG35" s="30"/>
      <c r="AH35" s="30"/>
      <c r="AI35" s="30"/>
    </row>
    <row r="36" spans="16:35" x14ac:dyDescent="0.3">
      <c r="T36" s="30"/>
      <c r="U36" s="30"/>
      <c r="V36" s="30"/>
      <c r="W36" s="30"/>
      <c r="X36" s="30"/>
      <c r="Y36" s="30"/>
      <c r="Z36" s="30"/>
      <c r="AA36" s="30"/>
      <c r="AB36" s="30"/>
      <c r="AC36" s="30"/>
      <c r="AD36" s="30"/>
      <c r="AE36" s="30"/>
      <c r="AF36" s="30"/>
      <c r="AG36" s="30"/>
      <c r="AH36" s="30"/>
      <c r="AI36" s="30"/>
    </row>
    <row r="37" spans="16:35" x14ac:dyDescent="0.3">
      <c r="T37" s="30"/>
      <c r="U37" s="30"/>
      <c r="V37" s="30"/>
      <c r="W37" s="30"/>
      <c r="X37" s="30"/>
      <c r="Y37" s="30"/>
      <c r="Z37" s="30"/>
      <c r="AA37" s="30"/>
      <c r="AB37" s="30"/>
      <c r="AC37" s="30"/>
      <c r="AD37" s="30"/>
      <c r="AE37" s="30"/>
      <c r="AF37" s="30"/>
      <c r="AG37" s="30"/>
      <c r="AH37" s="30"/>
      <c r="AI37" s="30"/>
    </row>
    <row r="40" spans="16:35" ht="25.8" x14ac:dyDescent="0.5">
      <c r="P40" s="37"/>
      <c r="Q40" s="37"/>
      <c r="R40" s="37"/>
      <c r="S40" s="37"/>
      <c r="T40" s="37"/>
      <c r="U40" s="37"/>
      <c r="V40" s="37"/>
      <c r="W40" s="37"/>
      <c r="X40" s="37"/>
      <c r="Y40" s="37"/>
      <c r="Z40" s="37"/>
      <c r="AA40" s="37"/>
      <c r="AB40" s="37"/>
      <c r="AC40" s="37"/>
    </row>
    <row r="41" spans="16:35" ht="25.8" x14ac:dyDescent="0.5">
      <c r="P41" s="37"/>
      <c r="Q41" s="37"/>
      <c r="R41" s="37"/>
      <c r="S41" s="37"/>
      <c r="T41" s="37"/>
      <c r="U41" s="37"/>
      <c r="V41" s="37"/>
      <c r="W41" s="37"/>
      <c r="X41" s="37"/>
      <c r="Y41" s="37"/>
      <c r="Z41" s="37"/>
      <c r="AA41" s="37"/>
      <c r="AB41" s="37"/>
      <c r="AC41" s="37"/>
    </row>
    <row r="42" spans="16:35" ht="25.8" x14ac:dyDescent="0.5">
      <c r="P42" s="37"/>
      <c r="Q42" s="37"/>
      <c r="R42" s="37"/>
      <c r="S42" s="37"/>
      <c r="T42" s="37"/>
      <c r="U42" s="37"/>
      <c r="V42" s="37"/>
      <c r="W42" s="37"/>
      <c r="X42" s="37"/>
      <c r="Y42" s="37"/>
      <c r="Z42" s="37"/>
      <c r="AA42" s="37"/>
      <c r="AB42" s="37"/>
      <c r="AC42" s="37"/>
    </row>
    <row r="43" spans="16:35" ht="25.8" x14ac:dyDescent="0.5">
      <c r="P43" s="37"/>
      <c r="Q43" s="37"/>
      <c r="R43" s="37"/>
      <c r="S43" s="37"/>
      <c r="T43" s="37"/>
      <c r="U43" s="37"/>
      <c r="V43" s="37"/>
      <c r="W43" s="37"/>
      <c r="X43" s="37"/>
      <c r="Y43" s="37"/>
      <c r="Z43" s="37"/>
      <c r="AA43" s="37"/>
      <c r="AB43" s="37"/>
      <c r="AC43" s="37"/>
    </row>
    <row r="44" spans="16:35" ht="25.8" x14ac:dyDescent="0.5">
      <c r="P44" s="37"/>
      <c r="Q44" s="37"/>
      <c r="R44" s="37"/>
      <c r="S44" s="37"/>
      <c r="T44" s="37"/>
      <c r="U44" s="37"/>
      <c r="V44" s="37"/>
      <c r="W44" s="37"/>
      <c r="X44" s="37"/>
      <c r="Y44" s="37"/>
      <c r="Z44" s="37"/>
      <c r="AA44" s="37"/>
      <c r="AB44" s="37"/>
      <c r="AC44" s="37"/>
    </row>
    <row r="45" spans="16:35" ht="25.8" x14ac:dyDescent="0.5">
      <c r="P45" s="37"/>
      <c r="Q45" s="37"/>
      <c r="R45" s="37"/>
      <c r="S45" s="37"/>
      <c r="T45" s="37"/>
      <c r="U45" s="37"/>
      <c r="V45" s="37"/>
      <c r="W45" s="37"/>
      <c r="X45" s="37"/>
      <c r="Y45" s="37"/>
      <c r="Z45" s="37"/>
      <c r="AA45" s="37"/>
      <c r="AB45" s="37"/>
      <c r="AC45" s="37"/>
    </row>
    <row r="46" spans="16:35" ht="25.8" x14ac:dyDescent="0.5">
      <c r="P46" s="37"/>
      <c r="Q46" s="37"/>
      <c r="R46" s="37"/>
      <c r="S46" s="37"/>
      <c r="T46" s="37"/>
      <c r="U46" s="37"/>
      <c r="V46" s="37"/>
      <c r="W46" s="37"/>
      <c r="X46" s="37"/>
      <c r="Y46" s="37"/>
      <c r="Z46" s="37"/>
      <c r="AA46" s="37"/>
      <c r="AB46" s="37"/>
      <c r="AC46" s="37"/>
    </row>
    <row r="47" spans="16:35" ht="25.8" x14ac:dyDescent="0.5">
      <c r="P47" s="37"/>
      <c r="Q47" s="37"/>
      <c r="R47" s="37"/>
      <c r="S47" s="37"/>
      <c r="T47" s="37"/>
      <c r="U47" s="37"/>
      <c r="V47" s="37"/>
      <c r="W47" s="37"/>
      <c r="X47" s="37"/>
      <c r="Y47" s="37"/>
      <c r="Z47" s="37"/>
      <c r="AA47" s="37"/>
      <c r="AB47" s="37"/>
      <c r="AC47" s="37"/>
    </row>
    <row r="48" spans="16:35" ht="25.8" x14ac:dyDescent="0.5">
      <c r="P48" s="37"/>
      <c r="Q48" s="37"/>
      <c r="R48" s="37"/>
      <c r="S48" s="37"/>
      <c r="T48" s="37"/>
      <c r="U48" s="37"/>
      <c r="V48" s="37"/>
      <c r="W48" s="37"/>
      <c r="X48" s="37"/>
      <c r="Y48" s="37"/>
      <c r="Z48" s="37"/>
      <c r="AA48" s="37"/>
      <c r="AB48" s="37"/>
      <c r="AC48" s="37"/>
    </row>
    <row r="49" spans="16:29" ht="25.8" x14ac:dyDescent="0.5">
      <c r="P49" s="37"/>
      <c r="Q49" s="37"/>
      <c r="R49" s="37"/>
      <c r="S49" s="37"/>
      <c r="T49" s="37"/>
      <c r="U49" s="37"/>
      <c r="V49" s="37"/>
      <c r="W49" s="37"/>
      <c r="X49" s="37"/>
      <c r="Y49" s="37"/>
      <c r="Z49" s="37"/>
      <c r="AA49" s="37"/>
      <c r="AB49" s="37"/>
      <c r="AC49" s="37"/>
    </row>
    <row r="50" spans="16:29" ht="25.8" x14ac:dyDescent="0.5">
      <c r="P50" s="37"/>
      <c r="Q50" s="37"/>
      <c r="R50" s="37"/>
      <c r="S50" s="37"/>
      <c r="T50" s="37"/>
      <c r="U50" s="37"/>
      <c r="V50" s="37"/>
      <c r="W50" s="37"/>
      <c r="X50" s="37"/>
      <c r="Y50" s="37"/>
      <c r="Z50" s="37"/>
      <c r="AA50" s="37"/>
      <c r="AB50" s="37"/>
      <c r="AC50" s="37"/>
    </row>
    <row r="51" spans="16:29" ht="25.8" x14ac:dyDescent="0.5">
      <c r="P51" s="37"/>
      <c r="Q51" s="37"/>
      <c r="R51" s="37"/>
      <c r="S51" s="37"/>
      <c r="T51" s="37"/>
      <c r="U51" s="37"/>
      <c r="V51" s="37"/>
      <c r="W51" s="37"/>
      <c r="X51" s="37"/>
      <c r="Y51" s="37"/>
      <c r="Z51" s="37"/>
      <c r="AA51" s="37"/>
      <c r="AB51" s="37"/>
      <c r="AC51" s="37"/>
    </row>
    <row r="52" spans="16:29" ht="25.8" x14ac:dyDescent="0.5">
      <c r="P52" s="37"/>
      <c r="Q52" s="37"/>
      <c r="R52" s="37"/>
      <c r="S52" s="37"/>
      <c r="T52" s="37"/>
      <c r="U52" s="37"/>
      <c r="V52" s="37"/>
      <c r="W52" s="37"/>
      <c r="X52" s="37"/>
      <c r="Y52" s="37"/>
      <c r="Z52" s="37"/>
      <c r="AA52" s="37"/>
      <c r="AB52" s="37"/>
      <c r="AC52" s="37"/>
    </row>
    <row r="53" spans="16:29" ht="25.8" x14ac:dyDescent="0.5">
      <c r="P53" s="37"/>
      <c r="Q53" s="37"/>
      <c r="R53" s="37"/>
      <c r="S53" s="37"/>
      <c r="T53" s="37"/>
      <c r="U53" s="37"/>
      <c r="V53" s="37"/>
      <c r="W53" s="37"/>
      <c r="X53" s="37"/>
      <c r="Y53" s="37"/>
      <c r="Z53" s="37"/>
      <c r="AA53" s="37"/>
      <c r="AB53" s="37"/>
      <c r="AC53" s="37"/>
    </row>
    <row r="54" spans="16:29" ht="25.8" x14ac:dyDescent="0.5">
      <c r="P54" s="37"/>
      <c r="Q54" s="37"/>
      <c r="R54" s="37"/>
      <c r="S54" s="37"/>
      <c r="T54" s="37"/>
      <c r="U54" s="37"/>
      <c r="V54" s="37"/>
      <c r="W54" s="37"/>
      <c r="X54" s="37"/>
      <c r="Y54" s="37"/>
      <c r="Z54" s="37"/>
      <c r="AA54" s="37"/>
      <c r="AB54" s="37"/>
      <c r="AC54" s="37"/>
    </row>
    <row r="55" spans="16:29" ht="25.8" x14ac:dyDescent="0.5">
      <c r="P55" s="37"/>
      <c r="Q55" s="37"/>
      <c r="R55" s="37"/>
      <c r="S55" s="37"/>
      <c r="T55" s="37"/>
      <c r="U55" s="37"/>
      <c r="V55" s="37"/>
      <c r="W55" s="37"/>
      <c r="X55" s="37"/>
      <c r="Y55" s="37"/>
      <c r="Z55" s="37"/>
      <c r="AA55" s="37"/>
      <c r="AB55" s="37"/>
      <c r="AC55" s="37"/>
    </row>
    <row r="56" spans="16:29" ht="25.8" x14ac:dyDescent="0.5">
      <c r="P56" s="37"/>
      <c r="Q56" s="38"/>
      <c r="R56" s="38"/>
      <c r="S56" s="38"/>
      <c r="T56" s="37"/>
      <c r="U56" s="37"/>
      <c r="V56" s="37"/>
      <c r="W56" s="37"/>
      <c r="X56" s="37"/>
      <c r="Y56" s="37"/>
      <c r="Z56" s="37"/>
      <c r="AA56" s="37"/>
      <c r="AB56" s="37"/>
      <c r="AC56" s="37"/>
    </row>
    <row r="57" spans="16:29" ht="25.8" x14ac:dyDescent="0.5">
      <c r="P57" s="37"/>
      <c r="Q57" s="38"/>
      <c r="R57" s="39"/>
      <c r="S57" s="38"/>
      <c r="T57" s="37"/>
      <c r="U57" s="37"/>
      <c r="V57" s="37"/>
      <c r="W57" s="37"/>
      <c r="X57" s="37"/>
      <c r="Y57" s="37"/>
      <c r="Z57" s="37"/>
      <c r="AA57" s="37"/>
      <c r="AB57" s="37"/>
      <c r="AC57" s="37"/>
    </row>
    <row r="58" spans="16:29" ht="25.8" x14ac:dyDescent="0.5">
      <c r="P58" s="37"/>
      <c r="Q58" s="38"/>
      <c r="R58" s="39"/>
      <c r="S58" s="38"/>
      <c r="T58" s="37"/>
      <c r="U58" s="37"/>
      <c r="V58" s="37"/>
      <c r="W58" s="37"/>
      <c r="X58" s="37"/>
      <c r="Y58" s="37"/>
      <c r="Z58" s="37"/>
      <c r="AA58" s="37"/>
      <c r="AB58" s="37"/>
      <c r="AC58" s="37"/>
    </row>
    <row r="59" spans="16:29" ht="25.8" x14ac:dyDescent="0.5">
      <c r="P59" s="37"/>
      <c r="Q59" s="37"/>
      <c r="R59" s="37"/>
      <c r="S59" s="37"/>
      <c r="T59" s="37"/>
      <c r="U59" s="37"/>
      <c r="V59" s="37"/>
      <c r="W59" s="37"/>
      <c r="X59" s="37"/>
      <c r="Y59" s="37"/>
      <c r="Z59" s="37"/>
      <c r="AA59" s="37"/>
      <c r="AB59" s="37"/>
      <c r="AC59" s="37"/>
    </row>
    <row r="60" spans="16:29" ht="25.8" x14ac:dyDescent="0.5">
      <c r="P60" s="37"/>
      <c r="Q60" s="37"/>
      <c r="R60" s="37"/>
      <c r="S60" s="37"/>
      <c r="T60" s="37"/>
      <c r="U60" s="37"/>
      <c r="V60" s="37"/>
      <c r="W60" s="37"/>
      <c r="X60" s="37"/>
      <c r="Y60" s="37"/>
      <c r="Z60" s="37"/>
      <c r="AA60" s="37"/>
      <c r="AB60" s="37"/>
      <c r="AC60" s="37"/>
    </row>
    <row r="61" spans="16:29" ht="25.8" x14ac:dyDescent="0.5">
      <c r="P61" s="37"/>
      <c r="Q61" s="37"/>
      <c r="R61" s="37"/>
      <c r="S61" s="37"/>
      <c r="T61" s="37"/>
      <c r="U61" s="37"/>
      <c r="V61" s="37"/>
      <c r="W61" s="37"/>
      <c r="X61" s="37"/>
      <c r="Y61" s="37"/>
      <c r="Z61" s="37"/>
      <c r="AA61" s="37"/>
      <c r="AB61" s="37"/>
      <c r="AC61" s="37"/>
    </row>
    <row r="62" spans="16:29" ht="25.8" x14ac:dyDescent="0.5">
      <c r="P62" s="37"/>
      <c r="Q62" s="37"/>
      <c r="R62" s="37"/>
      <c r="S62" s="37"/>
      <c r="T62" s="37"/>
      <c r="U62" s="37"/>
      <c r="V62" s="37"/>
      <c r="W62" s="37"/>
      <c r="X62" s="37"/>
      <c r="Y62" s="37"/>
      <c r="Z62" s="37"/>
      <c r="AA62" s="37"/>
      <c r="AB62" s="37"/>
      <c r="AC62" s="37"/>
    </row>
    <row r="67" spans="16:23" x14ac:dyDescent="0.3">
      <c r="P67" s="33"/>
    </row>
    <row r="68" spans="16:23" x14ac:dyDescent="0.3">
      <c r="P68" s="33"/>
    </row>
    <row r="69" spans="16:23" x14ac:dyDescent="0.3">
      <c r="P69" s="33"/>
    </row>
    <row r="73" spans="16:23" x14ac:dyDescent="0.3">
      <c r="Q73" s="40"/>
      <c r="R73" s="40"/>
      <c r="S73" s="40"/>
      <c r="T73" s="40"/>
      <c r="U73" s="40"/>
      <c r="V73" s="40"/>
      <c r="W73" s="40"/>
    </row>
    <row r="74" spans="16:23" x14ac:dyDescent="0.3">
      <c r="Q74" s="40"/>
      <c r="R74" s="40"/>
      <c r="S74" s="40"/>
      <c r="T74" s="40"/>
      <c r="U74" s="40"/>
      <c r="V74" s="40"/>
      <c r="W74" s="40"/>
    </row>
    <row r="79" spans="16:23" x14ac:dyDescent="0.3">
      <c r="Q79" s="40"/>
      <c r="R79" s="40"/>
      <c r="S79" s="40"/>
      <c r="T79" s="40"/>
      <c r="U79" s="40"/>
      <c r="V79" s="40"/>
      <c r="W79" s="40"/>
    </row>
    <row r="80" spans="16:23" x14ac:dyDescent="0.3">
      <c r="Q80" s="40"/>
      <c r="R80" s="40"/>
      <c r="S80" s="40"/>
      <c r="T80" s="40"/>
      <c r="U80" s="40"/>
      <c r="V80" s="40"/>
      <c r="W80" s="40"/>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D2:AB30"/>
  <sheetViews>
    <sheetView zoomScale="70" zoomScaleNormal="70" workbookViewId="0"/>
  </sheetViews>
  <sheetFormatPr defaultColWidth="9.109375" defaultRowHeight="14.4" x14ac:dyDescent="0.3"/>
  <cols>
    <col min="1" max="16" width="9.109375" style="7"/>
    <col min="17" max="17" width="11.6640625" style="7" customWidth="1"/>
    <col min="18" max="16384" width="9.109375" style="7"/>
  </cols>
  <sheetData>
    <row r="2" spans="6:28" x14ac:dyDescent="0.3">
      <c r="F2" s="119"/>
    </row>
    <row r="13" spans="6:28" x14ac:dyDescent="0.3">
      <c r="P13"/>
      <c r="Q13"/>
      <c r="R13"/>
      <c r="S13"/>
      <c r="T13"/>
      <c r="U13"/>
      <c r="V13"/>
      <c r="W13"/>
      <c r="X13"/>
      <c r="Y13"/>
      <c r="Z13"/>
      <c r="AA13"/>
      <c r="AB13"/>
    </row>
    <row r="14" spans="6:28" x14ac:dyDescent="0.3">
      <c r="P14"/>
      <c r="Q14"/>
      <c r="R14"/>
      <c r="S14"/>
      <c r="T14"/>
      <c r="U14"/>
      <c r="V14"/>
      <c r="W14"/>
      <c r="X14"/>
      <c r="Y14"/>
      <c r="Z14"/>
      <c r="AA14"/>
      <c r="AB14"/>
    </row>
    <row r="15" spans="6:28" x14ac:dyDescent="0.3">
      <c r="P15"/>
      <c r="Q15"/>
      <c r="R15"/>
      <c r="S15"/>
      <c r="T15"/>
      <c r="U15"/>
      <c r="V15"/>
      <c r="W15"/>
      <c r="X15"/>
      <c r="Y15"/>
      <c r="Z15"/>
      <c r="AA15"/>
      <c r="AB15"/>
    </row>
    <row r="16" spans="6:28" x14ac:dyDescent="0.3">
      <c r="P16"/>
      <c r="Q16"/>
      <c r="R16"/>
      <c r="S16"/>
      <c r="T16"/>
      <c r="U16"/>
      <c r="V16"/>
      <c r="W16"/>
      <c r="X16"/>
      <c r="Y16"/>
      <c r="Z16"/>
      <c r="AA16"/>
      <c r="AB16"/>
    </row>
    <row r="17" spans="4:28" x14ac:dyDescent="0.3">
      <c r="P17"/>
      <c r="Q17"/>
      <c r="R17"/>
      <c r="S17"/>
      <c r="T17"/>
      <c r="U17"/>
      <c r="V17"/>
      <c r="W17"/>
      <c r="X17"/>
      <c r="Y17"/>
      <c r="Z17"/>
      <c r="AA17"/>
      <c r="AB17"/>
    </row>
    <row r="18" spans="4:28" x14ac:dyDescent="0.3">
      <c r="P18"/>
      <c r="Q18"/>
      <c r="R18"/>
      <c r="S18"/>
      <c r="T18"/>
      <c r="U18"/>
      <c r="V18"/>
      <c r="W18"/>
      <c r="X18"/>
      <c r="Y18"/>
      <c r="Z18"/>
      <c r="AA18"/>
      <c r="AB18"/>
    </row>
    <row r="19" spans="4:28" x14ac:dyDescent="0.3">
      <c r="P19"/>
      <c r="Q19"/>
      <c r="R19"/>
      <c r="S19"/>
      <c r="T19"/>
      <c r="U19"/>
      <c r="V19"/>
      <c r="W19"/>
      <c r="X19"/>
      <c r="Y19"/>
      <c r="Z19"/>
      <c r="AA19"/>
      <c r="AB19"/>
    </row>
    <row r="20" spans="4:28" x14ac:dyDescent="0.3">
      <c r="P20"/>
      <c r="Q20"/>
      <c r="R20"/>
      <c r="S20"/>
      <c r="T20"/>
      <c r="U20"/>
      <c r="V20"/>
      <c r="W20"/>
      <c r="X20"/>
      <c r="Y20"/>
      <c r="Z20"/>
      <c r="AA20"/>
      <c r="AB20"/>
    </row>
    <row r="21" spans="4:28" x14ac:dyDescent="0.3">
      <c r="P21"/>
      <c r="Q21"/>
      <c r="R21"/>
      <c r="S21"/>
      <c r="T21"/>
      <c r="U21"/>
      <c r="V21"/>
      <c r="W21"/>
      <c r="X21"/>
      <c r="Y21"/>
      <c r="Z21"/>
      <c r="AA21"/>
      <c r="AB21"/>
    </row>
    <row r="22" spans="4:28" x14ac:dyDescent="0.3">
      <c r="P22"/>
      <c r="Q22"/>
      <c r="R22"/>
      <c r="S22"/>
      <c r="T22"/>
      <c r="U22"/>
      <c r="V22"/>
      <c r="W22"/>
      <c r="X22"/>
      <c r="Y22"/>
      <c r="Z22"/>
      <c r="AA22"/>
      <c r="AB22"/>
    </row>
    <row r="23" spans="4:28" x14ac:dyDescent="0.3">
      <c r="P23"/>
      <c r="Q23"/>
      <c r="R23"/>
      <c r="S23"/>
      <c r="T23"/>
      <c r="U23"/>
      <c r="V23"/>
      <c r="W23"/>
      <c r="X23"/>
      <c r="Y23"/>
      <c r="Z23"/>
      <c r="AA23"/>
      <c r="AB23"/>
    </row>
    <row r="24" spans="4:28" x14ac:dyDescent="0.3">
      <c r="P24"/>
      <c r="Q24"/>
      <c r="R24"/>
      <c r="S24"/>
      <c r="T24"/>
      <c r="U24"/>
      <c r="V24"/>
      <c r="W24"/>
      <c r="X24"/>
      <c r="Y24"/>
      <c r="Z24"/>
      <c r="AA24"/>
      <c r="AB24"/>
    </row>
    <row r="25" spans="4:28" x14ac:dyDescent="0.3">
      <c r="P25"/>
      <c r="Q25"/>
      <c r="R25"/>
      <c r="S25"/>
      <c r="T25"/>
      <c r="U25"/>
      <c r="V25"/>
      <c r="W25"/>
      <c r="X25"/>
      <c r="Y25"/>
      <c r="Z25"/>
      <c r="AA25"/>
      <c r="AB25"/>
    </row>
    <row r="26" spans="4:28" ht="21" x14ac:dyDescent="0.3">
      <c r="D26" s="101"/>
      <c r="E26" s="101"/>
      <c r="F26" s="101"/>
      <c r="G26" s="101"/>
      <c r="H26" s="101"/>
      <c r="P26"/>
      <c r="Q26"/>
      <c r="R26"/>
      <c r="S26"/>
      <c r="T26"/>
      <c r="U26"/>
      <c r="V26"/>
      <c r="W26"/>
      <c r="X26"/>
      <c r="Y26"/>
      <c r="Z26"/>
      <c r="AA26"/>
      <c r="AB26"/>
    </row>
    <row r="27" spans="4:28" ht="21" x14ac:dyDescent="0.3">
      <c r="D27" s="101"/>
      <c r="E27" s="101"/>
      <c r="F27" s="101"/>
      <c r="G27" s="101"/>
      <c r="H27" s="101"/>
      <c r="P27"/>
      <c r="Q27"/>
      <c r="R27"/>
      <c r="S27"/>
      <c r="T27"/>
      <c r="U27"/>
      <c r="V27"/>
      <c r="W27"/>
      <c r="X27"/>
      <c r="Y27"/>
      <c r="Z27"/>
      <c r="AA27"/>
      <c r="AB27"/>
    </row>
    <row r="28" spans="4:28" ht="21" x14ac:dyDescent="0.3">
      <c r="D28" s="101"/>
      <c r="E28" s="101"/>
      <c r="F28" s="101"/>
      <c r="G28" s="101"/>
      <c r="H28" s="101"/>
      <c r="P28"/>
      <c r="Q28"/>
      <c r="R28"/>
      <c r="S28"/>
      <c r="T28"/>
      <c r="U28"/>
      <c r="V28"/>
      <c r="W28"/>
      <c r="X28"/>
      <c r="Y28"/>
      <c r="Z28"/>
      <c r="AA28"/>
      <c r="AB28"/>
    </row>
    <row r="29" spans="4:28" ht="21" x14ac:dyDescent="0.3">
      <c r="D29" s="101"/>
      <c r="E29" s="101"/>
      <c r="F29" s="101"/>
      <c r="G29" s="101"/>
      <c r="H29" s="101"/>
    </row>
    <row r="30" spans="4:28" ht="21" x14ac:dyDescent="0.3">
      <c r="D30" s="101"/>
      <c r="E30" s="101"/>
      <c r="F30" s="101"/>
      <c r="G30" s="101"/>
      <c r="H30" s="101"/>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M27:Q51"/>
  <sheetViews>
    <sheetView showRowColHeaders="0" zoomScale="60" zoomScaleNormal="60" workbookViewId="0">
      <selection activeCell="AD42" sqref="A1:AD42"/>
    </sheetView>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0.109375" style="3" customWidth="1"/>
    <col min="8" max="8" width="14.5546875" style="3" customWidth="1"/>
    <col min="9" max="9" width="4.88671875" style="3" customWidth="1"/>
    <col min="10" max="10" width="14.6640625" style="3" customWidth="1"/>
    <col min="11" max="11" width="15.6640625" style="3" customWidth="1"/>
    <col min="12" max="13" width="16.6640625" style="3" customWidth="1"/>
    <col min="14" max="14" width="4.5546875" style="3" customWidth="1"/>
    <col min="15" max="15" width="16.88671875" style="3" customWidth="1"/>
    <col min="16" max="16" width="13" style="3" customWidth="1"/>
    <col min="17" max="17" width="17" style="3" customWidth="1"/>
    <col min="18" max="18" width="6.33203125" style="3" customWidth="1"/>
    <col min="19" max="19" width="17.33203125" style="3" customWidth="1"/>
    <col min="20" max="20" width="6.33203125" style="3" customWidth="1"/>
    <col min="21" max="21" width="14.6640625" style="3" customWidth="1"/>
    <col min="22" max="22" width="9.109375" style="3"/>
    <col min="23" max="23" width="17.44140625" style="3" customWidth="1"/>
    <col min="24" max="16384" width="9.109375" style="3"/>
  </cols>
  <sheetData>
    <row r="27" spans="17:17" ht="21" customHeight="1" x14ac:dyDescent="0.3"/>
    <row r="28" spans="17:17" ht="24.6" customHeight="1" x14ac:dyDescent="0.3"/>
    <row r="29" spans="17:17" ht="23.4" customHeight="1" x14ac:dyDescent="0.3"/>
    <row r="30" spans="17:17" ht="21" customHeight="1" x14ac:dyDescent="0.3"/>
    <row r="31" spans="17:17" ht="25.2" customHeight="1" x14ac:dyDescent="0.3">
      <c r="Q31" s="151">
        <f>124+7.5*15</f>
        <v>236.5</v>
      </c>
    </row>
    <row r="32" spans="17:17" ht="22.95" customHeight="1" x14ac:dyDescent="0.3">
      <c r="Q32" s="151"/>
    </row>
    <row r="33" spans="13:17" ht="21.6" customHeight="1" x14ac:dyDescent="0.3"/>
    <row r="34" spans="13:17" x14ac:dyDescent="0.3">
      <c r="Q34" s="152">
        <f>124+7.5*16</f>
        <v>244</v>
      </c>
    </row>
    <row r="35" spans="13:17" ht="22.95" customHeight="1" x14ac:dyDescent="0.3">
      <c r="Q35" s="152"/>
    </row>
    <row r="36" spans="13:17" ht="18.600000000000001" customHeight="1" x14ac:dyDescent="0.3"/>
    <row r="37" spans="13:17" ht="18.600000000000001" customHeight="1" x14ac:dyDescent="0.3"/>
    <row r="38" spans="13:17" ht="19.2" customHeight="1" x14ac:dyDescent="0.3"/>
    <row r="39" spans="13:17" ht="16.95" customHeight="1" x14ac:dyDescent="0.3">
      <c r="M39" s="2"/>
    </row>
    <row r="40" spans="13:17" ht="15" customHeight="1" x14ac:dyDescent="0.3">
      <c r="M40" s="4"/>
    </row>
    <row r="41" spans="13:17" x14ac:dyDescent="0.3">
      <c r="M41" s="4"/>
    </row>
    <row r="42" spans="13:17" x14ac:dyDescent="0.3">
      <c r="M42" s="4"/>
    </row>
    <row r="43" spans="13:17" x14ac:dyDescent="0.3">
      <c r="M43" s="4"/>
    </row>
    <row r="44" spans="13:17" x14ac:dyDescent="0.3">
      <c r="M44" s="4"/>
    </row>
    <row r="45" spans="13:17" x14ac:dyDescent="0.3">
      <c r="M45" s="4"/>
    </row>
    <row r="46" spans="13:17" x14ac:dyDescent="0.3">
      <c r="M46" s="4"/>
    </row>
    <row r="47" spans="13:17" ht="15" customHeight="1" x14ac:dyDescent="0.3"/>
    <row r="48" spans="13:17" ht="15" customHeight="1" x14ac:dyDescent="0.3"/>
    <row r="50" ht="15" customHeight="1" x14ac:dyDescent="0.3"/>
    <row r="51" ht="15" customHeight="1" x14ac:dyDescent="0.3"/>
  </sheetData>
  <mergeCells count="2">
    <mergeCell ref="Q31:Q32"/>
    <mergeCell ref="Q34:Q35"/>
  </mergeCells>
  <pageMargins left="0.7" right="0.7" top="0.75" bottom="0.75" header="0.3" footer="0.3"/>
  <pageSetup scale="4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M14:X51"/>
  <sheetViews>
    <sheetView zoomScale="90" zoomScaleNormal="9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0.109375" style="3" bestFit="1" customWidth="1"/>
    <col min="8" max="8" width="14.5546875" style="3" customWidth="1"/>
    <col min="9" max="9" width="4.88671875" style="3" customWidth="1"/>
    <col min="10" max="10" width="14.6640625" style="3" customWidth="1"/>
    <col min="11" max="11" width="15.6640625" style="3" customWidth="1"/>
    <col min="12" max="13" width="16.6640625" style="3" customWidth="1"/>
    <col min="14" max="14" width="4.5546875" style="3" customWidth="1"/>
    <col min="15" max="15" width="10.6640625" style="3" customWidth="1"/>
    <col min="16" max="16" width="8.6640625" style="3" customWidth="1"/>
    <col min="17" max="17" width="10" style="3" customWidth="1"/>
    <col min="18" max="18" width="6.33203125" style="3" customWidth="1"/>
    <col min="19" max="19" width="9.6640625" style="3" customWidth="1"/>
    <col min="20" max="20" width="6.33203125" style="3" customWidth="1"/>
    <col min="21" max="21" width="7" style="3" customWidth="1"/>
    <col min="22" max="22" width="9.109375" style="3"/>
    <col min="23" max="23" width="9.6640625" style="3" customWidth="1"/>
    <col min="24" max="16384" width="9.109375" style="3"/>
  </cols>
  <sheetData>
    <row r="14" spans="15:24" x14ac:dyDescent="0.3">
      <c r="O14" s="42"/>
      <c r="P14" s="42"/>
      <c r="Q14" s="42"/>
      <c r="R14" s="42"/>
      <c r="S14" s="42"/>
      <c r="T14" s="42"/>
      <c r="U14" s="42"/>
      <c r="V14" s="42"/>
      <c r="W14" s="42"/>
      <c r="X14" s="42"/>
    </row>
    <row r="15" spans="15:24" x14ac:dyDescent="0.3">
      <c r="O15" s="42"/>
      <c r="P15" s="42"/>
      <c r="Q15" s="42"/>
      <c r="R15" s="42"/>
      <c r="S15" s="42"/>
      <c r="T15" s="42"/>
      <c r="U15" s="42"/>
      <c r="V15" s="42"/>
      <c r="W15" s="42"/>
      <c r="X15" s="42"/>
    </row>
    <row r="16" spans="15:24" x14ac:dyDescent="0.3">
      <c r="O16" s="42"/>
      <c r="P16" s="42"/>
      <c r="Q16" s="42"/>
      <c r="R16" s="42"/>
      <c r="S16" s="42"/>
      <c r="T16" s="42"/>
      <c r="U16" s="42"/>
      <c r="V16" s="42"/>
      <c r="W16" s="42"/>
      <c r="X16" s="42"/>
    </row>
    <row r="17" spans="15:24" x14ac:dyDescent="0.3">
      <c r="O17" s="42"/>
      <c r="P17" s="42"/>
      <c r="Q17" s="42"/>
      <c r="R17" s="42"/>
      <c r="S17" s="42"/>
      <c r="T17" s="42"/>
      <c r="U17" s="42"/>
      <c r="V17" s="42"/>
      <c r="W17" s="42"/>
      <c r="X17" s="42"/>
    </row>
    <row r="18" spans="15:24" x14ac:dyDescent="0.3">
      <c r="O18" s="42"/>
      <c r="P18" s="42"/>
      <c r="Q18" s="42"/>
      <c r="R18" s="42"/>
      <c r="S18" s="42"/>
      <c r="T18" s="42"/>
      <c r="U18" s="42"/>
      <c r="V18" s="42"/>
      <c r="W18" s="42"/>
      <c r="X18" s="42"/>
    </row>
    <row r="19" spans="15:24" x14ac:dyDescent="0.3">
      <c r="O19" s="42"/>
      <c r="P19" s="42"/>
      <c r="Q19" s="42"/>
      <c r="R19" s="42"/>
      <c r="S19" s="42"/>
      <c r="T19" s="42"/>
      <c r="U19" s="42"/>
      <c r="V19" s="42"/>
      <c r="W19" s="42"/>
      <c r="X19" s="42"/>
    </row>
    <row r="20" spans="15:24" x14ac:dyDescent="0.3">
      <c r="O20" s="42"/>
      <c r="P20" s="42"/>
      <c r="Q20" s="42"/>
      <c r="R20" s="42"/>
      <c r="S20" s="42"/>
      <c r="T20" s="42"/>
      <c r="U20" s="42"/>
      <c r="V20" s="42"/>
      <c r="W20" s="42"/>
      <c r="X20" s="42"/>
    </row>
    <row r="21" spans="15:24" x14ac:dyDescent="0.3">
      <c r="O21" s="42"/>
      <c r="P21" s="42"/>
      <c r="Q21" s="42"/>
      <c r="R21" s="42"/>
      <c r="S21" s="42"/>
      <c r="T21" s="42"/>
      <c r="U21" s="42"/>
      <c r="V21" s="42"/>
      <c r="W21" s="42"/>
      <c r="X21" s="42"/>
    </row>
    <row r="22" spans="15:24" x14ac:dyDescent="0.3">
      <c r="O22" s="42"/>
      <c r="P22" s="42"/>
      <c r="Q22" s="42"/>
      <c r="R22" s="42"/>
      <c r="S22" s="42"/>
      <c r="T22" s="42"/>
      <c r="U22" s="42"/>
      <c r="V22" s="42"/>
      <c r="W22" s="42"/>
      <c r="X22" s="42"/>
    </row>
    <row r="23" spans="15:24" x14ac:dyDescent="0.3">
      <c r="O23" s="42"/>
      <c r="P23" s="42"/>
      <c r="Q23" s="42"/>
      <c r="R23" s="42"/>
      <c r="S23" s="42"/>
      <c r="T23" s="42"/>
      <c r="U23" s="42"/>
      <c r="V23" s="42"/>
      <c r="W23" s="42"/>
      <c r="X23" s="42"/>
    </row>
    <row r="24" spans="15:24" x14ac:dyDescent="0.3">
      <c r="O24" s="42"/>
      <c r="P24" s="42"/>
      <c r="Q24" s="42"/>
      <c r="R24" s="42"/>
      <c r="S24" s="42"/>
      <c r="T24" s="42"/>
      <c r="U24" s="42"/>
      <c r="V24" s="42"/>
      <c r="W24" s="42"/>
      <c r="X24" s="42"/>
    </row>
    <row r="25" spans="15:24" x14ac:dyDescent="0.3">
      <c r="O25" s="42"/>
      <c r="P25" s="42"/>
      <c r="Q25" s="42"/>
      <c r="R25" s="42"/>
      <c r="S25" s="42"/>
      <c r="T25" s="42"/>
      <c r="U25" s="42"/>
      <c r="V25" s="42"/>
      <c r="W25" s="42"/>
      <c r="X25" s="42"/>
    </row>
    <row r="26" spans="15:24" x14ac:dyDescent="0.3">
      <c r="O26" s="42"/>
      <c r="P26" s="42"/>
      <c r="Q26" s="42"/>
      <c r="R26" s="42"/>
      <c r="S26" s="42"/>
      <c r="T26" s="42"/>
      <c r="U26" s="42"/>
      <c r="V26" s="42"/>
      <c r="W26" s="42"/>
      <c r="X26" s="42"/>
    </row>
    <row r="27" spans="15:24" ht="21" customHeight="1" x14ac:dyDescent="0.3">
      <c r="O27" s="42"/>
      <c r="P27" s="42"/>
      <c r="Q27" s="42"/>
      <c r="R27" s="42"/>
      <c r="S27" s="42"/>
      <c r="T27" s="42"/>
      <c r="U27" s="42"/>
      <c r="V27" s="42"/>
      <c r="W27" s="42"/>
      <c r="X27" s="42"/>
    </row>
    <row r="28" spans="15:24" ht="24.6" customHeight="1" x14ac:dyDescent="0.3">
      <c r="O28" s="42"/>
      <c r="P28" s="42"/>
      <c r="Q28" s="42"/>
      <c r="R28" s="42"/>
      <c r="S28" s="42"/>
      <c r="T28" s="42"/>
      <c r="U28" s="42"/>
      <c r="V28" s="42"/>
      <c r="W28" s="42"/>
      <c r="X28" s="42"/>
    </row>
    <row r="29" spans="15:24" ht="23.4" customHeight="1" x14ac:dyDescent="0.3">
      <c r="O29" s="42"/>
      <c r="P29" s="42"/>
      <c r="Q29" s="42"/>
      <c r="R29" s="42"/>
      <c r="S29" s="42"/>
      <c r="T29" s="42"/>
      <c r="U29" s="42"/>
      <c r="V29" s="42"/>
      <c r="W29" s="42"/>
      <c r="X29" s="42"/>
    </row>
    <row r="30" spans="15:24" ht="21" customHeight="1" x14ac:dyDescent="0.3">
      <c r="O30" s="42"/>
      <c r="P30" s="42"/>
      <c r="Q30" s="42"/>
      <c r="R30" s="42"/>
      <c r="S30" s="42"/>
      <c r="T30" s="42"/>
      <c r="U30" s="42"/>
      <c r="V30" s="42"/>
      <c r="W30" s="42"/>
      <c r="X30" s="42"/>
    </row>
    <row r="31" spans="15:24" ht="25.2" customHeight="1" x14ac:dyDescent="0.3">
      <c r="O31" s="42"/>
      <c r="P31" s="42"/>
      <c r="Q31" s="42"/>
      <c r="R31" s="42"/>
      <c r="S31" s="42"/>
      <c r="T31" s="42"/>
      <c r="U31" s="42"/>
      <c r="V31" s="42"/>
      <c r="W31" s="42"/>
      <c r="X31" s="42"/>
    </row>
    <row r="32" spans="15:24" ht="22.95" customHeight="1" x14ac:dyDescent="0.3">
      <c r="O32" s="42"/>
      <c r="P32" s="42"/>
      <c r="Q32" s="42"/>
      <c r="R32" s="42"/>
      <c r="S32" s="42"/>
      <c r="T32" s="42"/>
      <c r="U32" s="42"/>
      <c r="V32" s="42"/>
      <c r="W32" s="42"/>
      <c r="X32" s="42"/>
    </row>
    <row r="33" spans="13:24" ht="21.6" customHeight="1" x14ac:dyDescent="0.3">
      <c r="O33" s="42"/>
      <c r="P33" s="42"/>
      <c r="Q33" s="42"/>
      <c r="R33" s="42"/>
      <c r="S33" s="42"/>
      <c r="T33" s="42"/>
      <c r="U33" s="42"/>
      <c r="V33" s="42"/>
      <c r="W33" s="42"/>
      <c r="X33" s="42"/>
    </row>
    <row r="34" spans="13:24" ht="20.25" customHeight="1" x14ac:dyDescent="0.3">
      <c r="O34" s="42"/>
      <c r="P34" s="42"/>
      <c r="Q34" s="42"/>
      <c r="R34" s="42"/>
      <c r="S34" s="42"/>
      <c r="T34" s="42"/>
      <c r="U34" s="42"/>
      <c r="V34" s="42"/>
      <c r="W34" s="42"/>
      <c r="X34" s="42"/>
    </row>
    <row r="35" spans="13:24" ht="22.95" customHeight="1" x14ac:dyDescent="0.3">
      <c r="O35" s="42"/>
      <c r="P35" s="42"/>
      <c r="Q35" s="42"/>
      <c r="R35" s="42"/>
      <c r="S35" s="42"/>
      <c r="T35" s="42"/>
      <c r="U35" s="42"/>
      <c r="V35" s="42"/>
      <c r="W35" s="42"/>
      <c r="X35" s="42"/>
    </row>
    <row r="36" spans="13:24" ht="18.600000000000001" customHeight="1" x14ac:dyDescent="0.3"/>
    <row r="37" spans="13:24" ht="18.600000000000001" customHeight="1" x14ac:dyDescent="0.3"/>
    <row r="38" spans="13:24" ht="19.2" customHeight="1" x14ac:dyDescent="0.3"/>
    <row r="39" spans="13:24" ht="16.95" customHeight="1" x14ac:dyDescent="0.3">
      <c r="M39" s="2"/>
    </row>
    <row r="40" spans="13:24" ht="15" customHeight="1" x14ac:dyDescent="0.3">
      <c r="M40" s="4"/>
    </row>
    <row r="41" spans="13:24" x14ac:dyDescent="0.3">
      <c r="M41" s="4"/>
    </row>
    <row r="42" spans="13:24" x14ac:dyDescent="0.3">
      <c r="M42" s="4"/>
    </row>
    <row r="43" spans="13:24" x14ac:dyDescent="0.3">
      <c r="M43" s="4"/>
    </row>
    <row r="44" spans="13:24" x14ac:dyDescent="0.3">
      <c r="M44" s="4"/>
    </row>
    <row r="45" spans="13:24" x14ac:dyDescent="0.3">
      <c r="M45" s="4"/>
    </row>
    <row r="46" spans="13:24" x14ac:dyDescent="0.3">
      <c r="M46" s="4"/>
    </row>
    <row r="47" spans="13:24" ht="15" customHeight="1" x14ac:dyDescent="0.3"/>
    <row r="48" spans="13:24" ht="15" customHeight="1" x14ac:dyDescent="0.3"/>
    <row r="50" ht="15" customHeight="1" x14ac:dyDescent="0.3"/>
    <row r="51" ht="15" customHeight="1" x14ac:dyDescent="0.3"/>
  </sheetData>
  <pageMargins left="0.7" right="0.7" top="0.75" bottom="0.75" header="0.3" footer="0.3"/>
  <pageSetup scale="4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M25:P58"/>
  <sheetViews>
    <sheetView zoomScale="60" zoomScaleNormal="60" workbookViewId="0">
      <selection activeCell="Y41" sqref="A1:Y41"/>
    </sheetView>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0.109375" style="3" customWidth="1"/>
    <col min="8" max="8" width="14.5546875" style="3" customWidth="1"/>
    <col min="9" max="9" width="4.88671875" style="3" customWidth="1"/>
    <col min="10" max="10" width="14.6640625" style="3" customWidth="1"/>
    <col min="11" max="11" width="15.6640625" style="3" customWidth="1"/>
    <col min="12" max="13" width="16.6640625" style="3" customWidth="1"/>
    <col min="14" max="14" width="4.5546875" style="3" customWidth="1"/>
    <col min="15" max="15" width="13.109375" style="3" customWidth="1"/>
    <col min="16" max="16" width="9.33203125" style="3" customWidth="1"/>
    <col min="17" max="17" width="9" style="3" customWidth="1"/>
    <col min="18" max="18" width="11.44140625" style="3" customWidth="1"/>
    <col min="19" max="19" width="12.88671875" style="3" customWidth="1"/>
    <col min="20" max="21" width="10.33203125" style="3" customWidth="1"/>
    <col min="22" max="23" width="9.33203125" style="3" customWidth="1"/>
    <col min="24" max="16384" width="9.109375" style="3"/>
  </cols>
  <sheetData>
    <row r="25" ht="21" customHeight="1" x14ac:dyDescent="0.3"/>
    <row r="26" ht="21" customHeight="1" x14ac:dyDescent="0.3"/>
    <row r="27" ht="21" customHeight="1" x14ac:dyDescent="0.3"/>
    <row r="28" ht="21" customHeight="1" x14ac:dyDescent="0.3"/>
    <row r="29" ht="21" customHeight="1" x14ac:dyDescent="0.3"/>
    <row r="30" ht="21" customHeight="1" x14ac:dyDescent="0.3"/>
    <row r="31" ht="21" customHeight="1" x14ac:dyDescent="0.3"/>
    <row r="32" ht="21" customHeight="1" x14ac:dyDescent="0.3"/>
    <row r="33" spans="13:16" ht="24.6" customHeight="1" x14ac:dyDescent="0.3">
      <c r="O33" s="153">
        <f>(1047.5-1050)/(1000-1050)</f>
        <v>0.05</v>
      </c>
      <c r="P33" s="153"/>
    </row>
    <row r="34" spans="13:16" ht="23.4" customHeight="1" x14ac:dyDescent="0.3">
      <c r="O34" s="153"/>
      <c r="P34" s="153"/>
    </row>
    <row r="35" spans="13:16" ht="21" customHeight="1" x14ac:dyDescent="0.3">
      <c r="O35" s="153"/>
      <c r="P35" s="153"/>
    </row>
    <row r="36" spans="13:16" ht="25.2" customHeight="1" x14ac:dyDescent="0.3"/>
    <row r="37" spans="13:16" ht="22.95" customHeight="1" x14ac:dyDescent="0.3"/>
    <row r="38" spans="13:16" ht="21.6" customHeight="1" x14ac:dyDescent="0.3"/>
    <row r="40" spans="13:16" ht="22.95" customHeight="1" x14ac:dyDescent="0.3"/>
    <row r="41" spans="13:16" ht="18.600000000000001" customHeight="1" x14ac:dyDescent="0.3"/>
    <row r="42" spans="13:16" ht="18.600000000000001" customHeight="1" x14ac:dyDescent="0.3"/>
    <row r="43" spans="13:16" ht="19.2" customHeight="1" x14ac:dyDescent="0.3"/>
    <row r="44" spans="13:16" ht="16.95" customHeight="1" x14ac:dyDescent="0.3">
      <c r="M44" s="2"/>
    </row>
    <row r="45" spans="13:16" ht="15" customHeight="1" x14ac:dyDescent="0.3">
      <c r="M45" s="4"/>
    </row>
    <row r="46" spans="13:16" x14ac:dyDescent="0.3">
      <c r="M46" s="4"/>
    </row>
    <row r="47" spans="13:16" x14ac:dyDescent="0.3">
      <c r="M47" s="4"/>
    </row>
    <row r="48" spans="13:16" x14ac:dyDescent="0.3">
      <c r="M48" s="4"/>
    </row>
    <row r="49" spans="13:13" x14ac:dyDescent="0.3">
      <c r="M49" s="4"/>
    </row>
    <row r="50" spans="13:13" x14ac:dyDescent="0.3">
      <c r="M50" s="4"/>
    </row>
    <row r="51" spans="13:13" x14ac:dyDescent="0.3">
      <c r="M51" s="4"/>
    </row>
    <row r="56" spans="13:13" ht="14.4" customHeight="1" x14ac:dyDescent="0.3"/>
    <row r="57" spans="13:13" ht="14.4" customHeight="1" x14ac:dyDescent="0.3"/>
    <row r="58" spans="13:13" ht="14.4" customHeight="1" x14ac:dyDescent="0.3"/>
  </sheetData>
  <mergeCells count="1">
    <mergeCell ref="O33:P35"/>
  </mergeCells>
  <pageMargins left="0.7" right="0.7" top="0.75" bottom="0.75" header="0.3" footer="0.3"/>
  <pageSetup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2"/>
  <sheetViews>
    <sheetView showRowColHeaders="0" tabSelected="1" zoomScale="50" zoomScaleNormal="50" workbookViewId="0"/>
  </sheetViews>
  <sheetFormatPr defaultColWidth="9.109375" defaultRowHeight="14.4" x14ac:dyDescent="0.3"/>
  <cols>
    <col min="1" max="16384" width="9.109375" style="116"/>
  </cols>
  <sheetData>
    <row r="1" spans="1:1" x14ac:dyDescent="0.3">
      <c r="A1" s="116" t="s">
        <v>0</v>
      </c>
    </row>
    <row r="25" spans="5:17" x14ac:dyDescent="0.3">
      <c r="E25" s="146"/>
      <c r="F25" s="146"/>
      <c r="G25" s="146"/>
      <c r="H25" s="146"/>
      <c r="I25" s="146"/>
      <c r="J25" s="146"/>
      <c r="K25" s="146"/>
      <c r="L25" s="146"/>
      <c r="M25" s="146"/>
      <c r="N25" s="146"/>
      <c r="O25" s="146"/>
      <c r="P25" s="146"/>
      <c r="Q25" s="146"/>
    </row>
    <row r="26" spans="5:17" x14ac:dyDescent="0.3">
      <c r="E26" s="146"/>
      <c r="F26" s="146"/>
      <c r="G26" s="146"/>
      <c r="H26" s="146"/>
      <c r="I26" s="146"/>
      <c r="J26" s="146"/>
      <c r="K26" s="146"/>
      <c r="L26" s="146"/>
      <c r="M26" s="146"/>
      <c r="N26" s="146"/>
      <c r="O26" s="146"/>
      <c r="P26" s="146"/>
      <c r="Q26" s="146"/>
    </row>
    <row r="27" spans="5:17" x14ac:dyDescent="0.3">
      <c r="E27" s="146"/>
      <c r="F27" s="146"/>
      <c r="G27" s="146"/>
      <c r="H27" s="146"/>
      <c r="I27" s="146"/>
      <c r="J27" s="146"/>
      <c r="K27" s="146"/>
      <c r="L27" s="146"/>
      <c r="M27" s="146"/>
      <c r="N27" s="146"/>
      <c r="O27" s="146"/>
      <c r="P27" s="146"/>
      <c r="Q27" s="146"/>
    </row>
    <row r="28" spans="5:17" x14ac:dyDescent="0.3">
      <c r="E28" s="146"/>
      <c r="F28" s="146"/>
      <c r="G28" s="146"/>
      <c r="H28" s="146"/>
      <c r="I28" s="146"/>
      <c r="J28" s="146"/>
      <c r="K28" s="146"/>
      <c r="L28" s="146"/>
      <c r="M28" s="146"/>
      <c r="N28" s="146"/>
      <c r="O28" s="146"/>
      <c r="P28" s="146"/>
      <c r="Q28" s="146"/>
    </row>
    <row r="29" spans="5:17" x14ac:dyDescent="0.3">
      <c r="E29" s="146"/>
      <c r="F29" s="146"/>
      <c r="G29" s="146"/>
      <c r="H29" s="146"/>
      <c r="I29" s="146"/>
      <c r="J29" s="146"/>
      <c r="K29" s="146"/>
      <c r="L29" s="146"/>
      <c r="M29" s="146"/>
      <c r="N29" s="146"/>
      <c r="O29" s="146"/>
      <c r="P29" s="146"/>
      <c r="Q29" s="146"/>
    </row>
    <row r="30" spans="5:17" x14ac:dyDescent="0.3">
      <c r="E30" s="146"/>
      <c r="F30" s="146"/>
      <c r="G30" s="146"/>
      <c r="H30" s="146"/>
      <c r="I30" s="146"/>
      <c r="J30" s="146"/>
      <c r="K30" s="146"/>
      <c r="L30" s="146"/>
      <c r="M30" s="146"/>
      <c r="N30" s="146"/>
      <c r="O30" s="146"/>
      <c r="P30" s="146"/>
      <c r="Q30" s="146"/>
    </row>
    <row r="31" spans="5:17" x14ac:dyDescent="0.3">
      <c r="E31" s="146"/>
      <c r="F31" s="146"/>
      <c r="G31" s="146"/>
      <c r="H31" s="146"/>
      <c r="I31" s="146"/>
      <c r="J31" s="146"/>
      <c r="K31" s="146"/>
      <c r="L31" s="146"/>
      <c r="M31" s="146"/>
      <c r="N31" s="146"/>
      <c r="O31" s="146"/>
      <c r="P31" s="146"/>
      <c r="Q31" s="146"/>
    </row>
    <row r="32" spans="5:17" x14ac:dyDescent="0.3">
      <c r="E32" s="146"/>
      <c r="F32" s="146"/>
      <c r="G32" s="146"/>
      <c r="H32" s="146"/>
      <c r="I32" s="146"/>
      <c r="J32" s="146"/>
      <c r="K32" s="146"/>
      <c r="L32" s="146"/>
      <c r="M32" s="146"/>
      <c r="N32" s="146"/>
      <c r="O32" s="146"/>
      <c r="P32" s="146"/>
      <c r="Q32" s="146"/>
    </row>
  </sheetData>
  <mergeCells count="1">
    <mergeCell ref="E25:Q32"/>
  </mergeCells>
  <pageMargins left="0.7" right="0.7" top="0.75" bottom="0.75" header="0.3" footer="0.3"/>
  <pageSetup scale="31"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N14:AA58"/>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0.109375" style="3" bestFit="1" customWidth="1"/>
    <col min="8" max="8" width="14.5546875" style="3" customWidth="1"/>
    <col min="9" max="9" width="4.88671875" style="3" customWidth="1"/>
    <col min="10" max="10" width="14.6640625" style="3" customWidth="1"/>
    <col min="11" max="11" width="15.6640625" style="3" customWidth="1"/>
    <col min="12" max="12" width="16.6640625" style="3" customWidth="1"/>
    <col min="13" max="13" width="4.5546875" style="3" customWidth="1"/>
    <col min="14" max="14" width="13.109375" style="3" customWidth="1"/>
    <col min="15" max="15" width="9.33203125" style="3" customWidth="1"/>
    <col min="16" max="16" width="9" style="3" customWidth="1"/>
    <col min="17" max="17" width="11.44140625" style="3" customWidth="1"/>
    <col min="18" max="18" width="12.88671875" style="3" customWidth="1"/>
    <col min="19" max="20" width="10.33203125" style="3" customWidth="1"/>
    <col min="21" max="22" width="9.33203125" style="3" customWidth="1"/>
    <col min="23" max="16384" width="9.109375" style="3"/>
  </cols>
  <sheetData>
    <row r="14" spans="14:27" x14ac:dyDescent="0.3">
      <c r="N14" s="42"/>
      <c r="O14" s="42"/>
      <c r="P14" s="42"/>
      <c r="Q14" s="42"/>
      <c r="R14" s="42"/>
      <c r="S14" s="42"/>
      <c r="T14" s="42"/>
      <c r="U14" s="42"/>
      <c r="V14" s="42"/>
      <c r="W14" s="42"/>
      <c r="X14" s="42"/>
      <c r="Y14" s="42"/>
      <c r="Z14" s="42"/>
      <c r="AA14" s="42"/>
    </row>
    <row r="15" spans="14:27" x14ac:dyDescent="0.3">
      <c r="N15" s="42"/>
      <c r="O15" s="42"/>
      <c r="P15" s="42"/>
      <c r="Q15" s="42"/>
      <c r="R15" s="42"/>
      <c r="S15" s="42"/>
      <c r="T15" s="42"/>
      <c r="U15" s="42"/>
      <c r="V15" s="42"/>
      <c r="W15" s="42"/>
      <c r="X15" s="42"/>
      <c r="Y15" s="42"/>
      <c r="Z15" s="42"/>
      <c r="AA15" s="42"/>
    </row>
    <row r="16" spans="14:27" x14ac:dyDescent="0.3">
      <c r="N16" s="42"/>
      <c r="O16" s="42"/>
      <c r="P16" s="42"/>
      <c r="Q16" s="42"/>
      <c r="R16" s="42"/>
      <c r="S16" s="42"/>
      <c r="T16" s="42"/>
      <c r="U16" s="42"/>
      <c r="V16" s="42"/>
      <c r="W16" s="42"/>
      <c r="X16" s="42"/>
      <c r="Y16" s="42"/>
      <c r="Z16" s="42"/>
      <c r="AA16" s="42"/>
    </row>
    <row r="17" spans="14:27" x14ac:dyDescent="0.3">
      <c r="N17" s="42"/>
      <c r="O17" s="42"/>
      <c r="P17" s="42"/>
      <c r="Q17" s="42"/>
      <c r="R17" s="42"/>
      <c r="S17" s="42"/>
      <c r="T17" s="42"/>
      <c r="U17" s="42"/>
      <c r="V17" s="42"/>
      <c r="W17" s="42"/>
      <c r="X17" s="42"/>
      <c r="Y17" s="42"/>
      <c r="Z17" s="42"/>
      <c r="AA17" s="42"/>
    </row>
    <row r="18" spans="14:27" x14ac:dyDescent="0.3">
      <c r="N18" s="42"/>
      <c r="O18" s="42"/>
      <c r="P18" s="42"/>
      <c r="Q18" s="42"/>
      <c r="R18" s="42"/>
      <c r="S18" s="42"/>
      <c r="T18" s="42"/>
      <c r="U18" s="42"/>
      <c r="V18" s="42"/>
      <c r="W18" s="42"/>
      <c r="X18" s="42"/>
      <c r="Y18" s="42"/>
      <c r="Z18" s="42"/>
      <c r="AA18" s="42"/>
    </row>
    <row r="19" spans="14:27" x14ac:dyDescent="0.3">
      <c r="N19" s="42"/>
      <c r="O19" s="42"/>
      <c r="P19" s="42"/>
      <c r="Q19" s="42"/>
      <c r="R19" s="42"/>
      <c r="S19" s="42"/>
      <c r="T19" s="42"/>
      <c r="U19" s="42"/>
      <c r="V19" s="42"/>
      <c r="W19" s="42"/>
      <c r="X19" s="42"/>
      <c r="Y19" s="42"/>
      <c r="Z19" s="42"/>
      <c r="AA19" s="42"/>
    </row>
    <row r="20" spans="14:27" x14ac:dyDescent="0.3">
      <c r="N20" s="42"/>
      <c r="O20" s="42"/>
      <c r="P20" s="42"/>
      <c r="Q20" s="42"/>
      <c r="R20" s="42"/>
      <c r="S20" s="42"/>
      <c r="T20" s="42"/>
      <c r="U20" s="42"/>
      <c r="V20" s="42"/>
      <c r="W20" s="42"/>
      <c r="X20" s="42"/>
      <c r="Y20" s="42"/>
      <c r="Z20" s="42"/>
      <c r="AA20" s="42"/>
    </row>
    <row r="21" spans="14:27" x14ac:dyDescent="0.3">
      <c r="N21" s="42"/>
      <c r="O21" s="42"/>
      <c r="P21" s="42"/>
      <c r="Q21" s="42"/>
      <c r="R21" s="42"/>
      <c r="S21" s="42"/>
      <c r="T21" s="42"/>
      <c r="U21" s="42"/>
      <c r="V21" s="42"/>
      <c r="W21" s="42"/>
      <c r="X21" s="42"/>
      <c r="Y21" s="42"/>
      <c r="Z21" s="42"/>
      <c r="AA21" s="42"/>
    </row>
    <row r="22" spans="14:27" x14ac:dyDescent="0.3">
      <c r="N22" s="42"/>
      <c r="O22" s="42"/>
      <c r="P22" s="42"/>
      <c r="Q22" s="42"/>
      <c r="R22" s="42"/>
      <c r="S22" s="42"/>
      <c r="T22" s="42"/>
      <c r="U22" s="42"/>
      <c r="V22" s="42"/>
      <c r="W22" s="42"/>
      <c r="X22" s="42"/>
      <c r="Y22" s="42"/>
      <c r="Z22" s="42"/>
      <c r="AA22" s="42"/>
    </row>
    <row r="23" spans="14:27" x14ac:dyDescent="0.3">
      <c r="N23" s="42"/>
      <c r="O23" s="42"/>
      <c r="P23" s="42"/>
      <c r="Q23" s="42"/>
      <c r="R23" s="42"/>
      <c r="S23" s="42"/>
      <c r="T23" s="42"/>
      <c r="U23" s="42"/>
      <c r="V23" s="42"/>
      <c r="W23" s="42"/>
      <c r="X23" s="42"/>
      <c r="Y23" s="42"/>
      <c r="Z23" s="42"/>
      <c r="AA23" s="42"/>
    </row>
    <row r="24" spans="14:27" x14ac:dyDescent="0.3">
      <c r="N24" s="42"/>
      <c r="O24" s="42"/>
      <c r="P24" s="42"/>
      <c r="Q24" s="42"/>
      <c r="R24" s="42"/>
      <c r="S24" s="42"/>
      <c r="T24" s="42"/>
      <c r="U24" s="42"/>
      <c r="V24" s="42"/>
      <c r="W24" s="42"/>
      <c r="X24" s="42"/>
      <c r="Y24" s="42"/>
      <c r="Z24" s="42"/>
      <c r="AA24" s="42"/>
    </row>
    <row r="25" spans="14:27" ht="21" customHeight="1" x14ac:dyDescent="0.3">
      <c r="N25" s="42"/>
      <c r="O25" s="42"/>
      <c r="P25" s="42"/>
      <c r="Q25" s="42"/>
      <c r="R25" s="42"/>
      <c r="S25" s="42"/>
      <c r="T25" s="42"/>
      <c r="U25" s="42"/>
      <c r="V25" s="42"/>
      <c r="W25" s="42"/>
      <c r="X25" s="42"/>
      <c r="Y25" s="42"/>
      <c r="Z25" s="42"/>
      <c r="AA25" s="42"/>
    </row>
    <row r="26" spans="14:27" ht="21" customHeight="1" x14ac:dyDescent="0.3">
      <c r="N26" s="42"/>
      <c r="O26" s="42"/>
      <c r="P26" s="42"/>
      <c r="Q26" s="42"/>
      <c r="R26" s="42"/>
      <c r="S26" s="42"/>
      <c r="T26" s="42"/>
      <c r="U26" s="42"/>
      <c r="V26" s="42"/>
      <c r="W26" s="42"/>
      <c r="X26" s="42"/>
      <c r="Y26" s="42"/>
      <c r="Z26" s="42"/>
      <c r="AA26" s="42"/>
    </row>
    <row r="27" spans="14:27" ht="21" customHeight="1" x14ac:dyDescent="0.3">
      <c r="N27" s="42"/>
      <c r="O27" s="42"/>
      <c r="P27" s="42"/>
      <c r="Q27" s="42"/>
      <c r="R27" s="42"/>
      <c r="S27" s="42"/>
      <c r="T27" s="42"/>
      <c r="U27" s="42"/>
      <c r="V27" s="42"/>
      <c r="W27" s="42"/>
      <c r="X27" s="42"/>
      <c r="Y27" s="42"/>
      <c r="Z27" s="42"/>
      <c r="AA27" s="42"/>
    </row>
    <row r="28" spans="14:27" ht="21" customHeight="1" x14ac:dyDescent="0.3">
      <c r="N28" s="42"/>
      <c r="O28" s="42"/>
      <c r="P28" s="42"/>
      <c r="Q28" s="42"/>
      <c r="R28" s="42"/>
      <c r="S28" s="42"/>
      <c r="T28" s="42"/>
      <c r="U28" s="42"/>
      <c r="V28" s="42"/>
      <c r="W28" s="42"/>
      <c r="X28" s="42"/>
      <c r="Y28" s="42"/>
      <c r="Z28" s="42"/>
      <c r="AA28" s="42"/>
    </row>
    <row r="29" spans="14:27" ht="21" customHeight="1" x14ac:dyDescent="0.3">
      <c r="N29" s="42"/>
      <c r="O29" s="42"/>
      <c r="P29" s="42"/>
      <c r="Q29" s="42"/>
      <c r="R29" s="42"/>
      <c r="S29" s="42"/>
      <c r="T29" s="42"/>
      <c r="U29" s="42"/>
      <c r="V29" s="42"/>
      <c r="W29" s="42"/>
      <c r="X29" s="42"/>
      <c r="Y29" s="42"/>
      <c r="Z29" s="42"/>
      <c r="AA29" s="42"/>
    </row>
    <row r="30" spans="14:27" ht="21" customHeight="1" x14ac:dyDescent="0.3">
      <c r="N30" s="42"/>
      <c r="O30" s="42"/>
      <c r="P30" s="42"/>
      <c r="Q30" s="42"/>
      <c r="R30" s="42"/>
      <c r="S30" s="42"/>
      <c r="T30" s="42"/>
      <c r="U30" s="42"/>
      <c r="V30" s="42"/>
      <c r="W30" s="42"/>
      <c r="X30" s="42"/>
      <c r="Y30" s="42"/>
      <c r="Z30" s="42"/>
      <c r="AA30" s="42"/>
    </row>
    <row r="31" spans="14:27" ht="21" customHeight="1" x14ac:dyDescent="0.3">
      <c r="N31" s="42"/>
      <c r="O31" s="42"/>
      <c r="P31" s="42"/>
      <c r="Q31" s="42"/>
      <c r="R31" s="42"/>
      <c r="S31" s="42"/>
      <c r="T31" s="42"/>
      <c r="U31" s="42"/>
      <c r="V31" s="42"/>
      <c r="W31" s="42"/>
      <c r="X31" s="42"/>
      <c r="Y31" s="42"/>
      <c r="Z31" s="42"/>
      <c r="AA31" s="42"/>
    </row>
    <row r="32" spans="14:27" ht="21" customHeight="1" x14ac:dyDescent="0.3">
      <c r="N32" s="42"/>
      <c r="O32" s="42"/>
      <c r="P32" s="42"/>
      <c r="Q32" s="42"/>
      <c r="R32" s="42"/>
      <c r="S32" s="42"/>
      <c r="T32" s="42"/>
      <c r="U32" s="42"/>
      <c r="V32" s="42"/>
      <c r="W32" s="42"/>
      <c r="X32" s="42"/>
      <c r="Y32" s="42"/>
      <c r="Z32" s="42"/>
      <c r="AA32" s="42"/>
    </row>
    <row r="33" spans="14:27" ht="24.6" customHeight="1" x14ac:dyDescent="0.3">
      <c r="N33" s="42"/>
      <c r="O33" s="42"/>
      <c r="P33" s="42"/>
      <c r="Q33" s="42"/>
      <c r="R33" s="42"/>
      <c r="S33" s="42"/>
      <c r="T33" s="42"/>
      <c r="U33" s="42"/>
      <c r="V33" s="42"/>
      <c r="W33" s="42"/>
      <c r="X33" s="42"/>
      <c r="Y33" s="42"/>
      <c r="Z33" s="42"/>
      <c r="AA33" s="42"/>
    </row>
    <row r="34" spans="14:27" ht="23.4" customHeight="1" x14ac:dyDescent="0.3">
      <c r="N34" s="42"/>
      <c r="O34" s="42"/>
      <c r="P34" s="42"/>
      <c r="Q34" s="42"/>
      <c r="R34" s="42"/>
      <c r="S34" s="42"/>
      <c r="T34" s="42"/>
      <c r="U34" s="42"/>
      <c r="V34" s="42"/>
      <c r="W34" s="42"/>
      <c r="X34" s="42"/>
      <c r="Y34" s="42"/>
      <c r="Z34" s="42"/>
      <c r="AA34" s="42"/>
    </row>
    <row r="35" spans="14:27" ht="21" customHeight="1" x14ac:dyDescent="0.3">
      <c r="N35" s="42"/>
      <c r="O35" s="42"/>
      <c r="P35" s="42"/>
      <c r="Q35" s="42"/>
      <c r="R35" s="42"/>
      <c r="S35" s="42"/>
      <c r="T35" s="42"/>
      <c r="U35" s="42"/>
      <c r="V35" s="42"/>
      <c r="W35" s="42"/>
      <c r="X35" s="42"/>
      <c r="Y35" s="42"/>
      <c r="Z35" s="42"/>
      <c r="AA35" s="42"/>
    </row>
    <row r="36" spans="14:27" ht="25.2" customHeight="1" x14ac:dyDescent="0.3">
      <c r="N36" s="42"/>
      <c r="O36" s="42"/>
      <c r="P36" s="42"/>
      <c r="Q36" s="42"/>
      <c r="R36" s="42"/>
      <c r="S36" s="42"/>
      <c r="T36" s="42"/>
      <c r="U36" s="42"/>
      <c r="V36" s="42"/>
      <c r="W36" s="42"/>
      <c r="X36" s="42"/>
      <c r="Y36" s="42"/>
      <c r="Z36" s="42"/>
      <c r="AA36" s="42"/>
    </row>
    <row r="37" spans="14:27" ht="22.95" customHeight="1" x14ac:dyDescent="0.3">
      <c r="N37" s="42"/>
      <c r="O37" s="42"/>
      <c r="P37" s="42"/>
      <c r="Q37" s="42"/>
      <c r="R37" s="42"/>
      <c r="S37" s="42"/>
      <c r="T37" s="42"/>
      <c r="U37" s="42"/>
      <c r="V37" s="42"/>
      <c r="W37" s="42"/>
      <c r="X37" s="42"/>
      <c r="Y37" s="42"/>
      <c r="Z37" s="42"/>
      <c r="AA37" s="42"/>
    </row>
    <row r="38" spans="14:27" ht="21.6" customHeight="1" x14ac:dyDescent="0.3">
      <c r="N38" s="42"/>
      <c r="O38" s="42"/>
      <c r="P38" s="42"/>
      <c r="Q38" s="42"/>
      <c r="R38" s="42"/>
      <c r="S38" s="42"/>
      <c r="T38" s="42"/>
      <c r="U38" s="42"/>
      <c r="V38" s="42"/>
      <c r="W38" s="42"/>
      <c r="X38" s="42"/>
      <c r="Y38" s="42"/>
      <c r="Z38" s="42"/>
      <c r="AA38" s="42"/>
    </row>
    <row r="39" spans="14:27" x14ac:dyDescent="0.3">
      <c r="N39" s="42"/>
      <c r="O39" s="42"/>
      <c r="P39" s="42"/>
      <c r="Q39" s="42"/>
      <c r="R39" s="42"/>
      <c r="S39" s="42"/>
      <c r="T39" s="42"/>
      <c r="U39" s="42"/>
      <c r="V39" s="42"/>
      <c r="W39" s="42"/>
      <c r="X39" s="42"/>
      <c r="Y39" s="42"/>
      <c r="Z39" s="42"/>
      <c r="AA39" s="42"/>
    </row>
    <row r="40" spans="14:27" ht="22.95" customHeight="1" x14ac:dyDescent="0.3"/>
    <row r="41" spans="14:27" ht="18.600000000000001" customHeight="1" x14ac:dyDescent="0.3"/>
    <row r="42" spans="14:27" ht="18.600000000000001" customHeight="1" x14ac:dyDescent="0.3"/>
    <row r="43" spans="14:27" ht="19.2" customHeight="1" x14ac:dyDescent="0.3"/>
    <row r="44" spans="14:27" ht="16.95" customHeight="1" x14ac:dyDescent="0.3"/>
    <row r="45" spans="14:27" ht="15" customHeight="1" x14ac:dyDescent="0.3"/>
    <row r="56" ht="14.4" customHeight="1" x14ac:dyDescent="0.3"/>
    <row r="57" ht="14.4" customHeight="1" x14ac:dyDescent="0.3"/>
    <row r="58" ht="14.4" customHeight="1" x14ac:dyDescent="0.3"/>
  </sheetData>
  <pageMargins left="0.7" right="0.7" top="0.75" bottom="0.75" header="0.3" footer="0.3"/>
  <pageSetup scale="5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2:AI80"/>
  <sheetViews>
    <sheetView zoomScale="70" zoomScaleNormal="70" workbookViewId="0">
      <selection activeCell="P42" sqref="P42"/>
    </sheetView>
  </sheetViews>
  <sheetFormatPr defaultColWidth="9.109375" defaultRowHeight="14.4" x14ac:dyDescent="0.3"/>
  <cols>
    <col min="1" max="9" width="9.109375" style="7"/>
    <col min="10" max="10" width="11.5546875" style="7" customWidth="1"/>
    <col min="11" max="11" width="12.44140625" style="7" customWidth="1"/>
    <col min="12" max="12" width="15.6640625" style="7" customWidth="1"/>
    <col min="13" max="15" width="9.109375" style="7"/>
    <col min="16" max="16" width="9.33203125" style="7" customWidth="1"/>
    <col min="17" max="17" width="8.109375" style="7" customWidth="1"/>
    <col min="18" max="20" width="9.109375" style="7"/>
    <col min="21" max="21" width="7.44140625" style="7" customWidth="1"/>
    <col min="22" max="22" width="8.109375" style="7" customWidth="1"/>
    <col min="23" max="16384" width="9.109375" style="7"/>
  </cols>
  <sheetData>
    <row r="12" spans="2:35" x14ac:dyDescent="0.3">
      <c r="B12" s="7" t="s">
        <v>17</v>
      </c>
    </row>
    <row r="14" spans="2:35" x14ac:dyDescent="0.3">
      <c r="R14"/>
      <c r="S14"/>
      <c r="T14"/>
      <c r="U14"/>
      <c r="V14"/>
      <c r="W14"/>
      <c r="X14"/>
      <c r="Y14"/>
      <c r="Z14"/>
      <c r="AA14"/>
      <c r="AB14"/>
      <c r="AC14" s="30"/>
      <c r="AD14" s="30"/>
      <c r="AE14" s="30"/>
      <c r="AF14" s="30"/>
      <c r="AG14" s="30"/>
      <c r="AH14" s="30"/>
      <c r="AI14" s="30"/>
    </row>
    <row r="15" spans="2:35" x14ac:dyDescent="0.3">
      <c r="R15"/>
      <c r="S15"/>
      <c r="T15"/>
      <c r="U15"/>
      <c r="V15"/>
      <c r="W15"/>
      <c r="X15"/>
      <c r="Y15"/>
      <c r="Z15"/>
      <c r="AA15"/>
      <c r="AB15"/>
      <c r="AC15" s="30"/>
      <c r="AD15" s="30"/>
      <c r="AE15" s="30"/>
      <c r="AF15" s="30"/>
      <c r="AG15" s="30"/>
      <c r="AH15" s="30"/>
      <c r="AI15" s="30"/>
    </row>
    <row r="16" spans="2:35" x14ac:dyDescent="0.3">
      <c r="R16"/>
      <c r="S16"/>
      <c r="T16"/>
      <c r="U16"/>
      <c r="V16"/>
      <c r="W16"/>
      <c r="X16"/>
      <c r="Y16"/>
      <c r="Z16"/>
      <c r="AA16"/>
      <c r="AB16"/>
      <c r="AC16" s="30"/>
      <c r="AD16" s="30"/>
      <c r="AE16" s="30"/>
      <c r="AF16" s="30"/>
      <c r="AG16" s="30"/>
      <c r="AH16" s="30"/>
      <c r="AI16" s="30"/>
    </row>
    <row r="17" spans="13:35" x14ac:dyDescent="0.3">
      <c r="R17"/>
      <c r="S17"/>
      <c r="T17"/>
      <c r="U17"/>
      <c r="V17"/>
      <c r="W17"/>
      <c r="X17"/>
      <c r="Y17"/>
      <c r="Z17"/>
      <c r="AA17"/>
      <c r="AB17"/>
      <c r="AC17" s="30"/>
      <c r="AD17" s="30"/>
      <c r="AE17" s="30"/>
      <c r="AF17" s="30"/>
      <c r="AG17" s="30"/>
      <c r="AH17" s="30"/>
      <c r="AI17" s="30"/>
    </row>
    <row r="18" spans="13:35" x14ac:dyDescent="0.3">
      <c r="R18"/>
      <c r="S18"/>
      <c r="T18"/>
      <c r="U18"/>
      <c r="V18"/>
      <c r="W18"/>
      <c r="X18"/>
      <c r="Y18"/>
      <c r="Z18"/>
      <c r="AA18"/>
      <c r="AB18"/>
      <c r="AC18" s="30"/>
      <c r="AD18" s="30"/>
      <c r="AE18" s="30"/>
      <c r="AF18" s="30"/>
      <c r="AG18" s="30"/>
      <c r="AH18" s="30"/>
      <c r="AI18" s="30"/>
    </row>
    <row r="19" spans="13:35" x14ac:dyDescent="0.3">
      <c r="R19"/>
      <c r="S19"/>
      <c r="T19"/>
      <c r="U19"/>
      <c r="V19"/>
      <c r="W19"/>
      <c r="X19"/>
      <c r="Y19"/>
      <c r="Z19"/>
      <c r="AA19"/>
      <c r="AB19"/>
      <c r="AC19" s="30"/>
      <c r="AD19" s="30"/>
      <c r="AE19" s="30"/>
      <c r="AF19" s="30"/>
      <c r="AG19" s="30"/>
      <c r="AH19" s="30"/>
      <c r="AI19" s="30"/>
    </row>
    <row r="20" spans="13:35" ht="23.4" x14ac:dyDescent="0.45">
      <c r="Q20" s="31"/>
      <c r="R20" s="32"/>
      <c r="S20" s="32"/>
      <c r="T20" s="32"/>
      <c r="U20" s="32"/>
      <c r="V20"/>
      <c r="W20"/>
      <c r="X20"/>
      <c r="Y20"/>
      <c r="Z20"/>
      <c r="AA20"/>
      <c r="AB20"/>
      <c r="AC20" s="30"/>
      <c r="AD20" s="30"/>
      <c r="AE20" s="30"/>
      <c r="AF20" s="30"/>
      <c r="AG20" s="30"/>
      <c r="AH20" s="30"/>
      <c r="AI20" s="30"/>
    </row>
    <row r="21" spans="13:35" ht="23.4" x14ac:dyDescent="0.45">
      <c r="Q21" s="31"/>
      <c r="R21" s="32"/>
      <c r="S21" s="32"/>
      <c r="T21" s="32"/>
      <c r="U21" s="32"/>
      <c r="V21"/>
      <c r="W21"/>
      <c r="X21"/>
      <c r="Y21"/>
      <c r="Z21"/>
      <c r="AA21"/>
      <c r="AB21"/>
      <c r="AC21" s="30"/>
      <c r="AD21" s="30"/>
      <c r="AE21" s="30"/>
      <c r="AF21" s="30"/>
      <c r="AG21" s="30"/>
      <c r="AH21" s="30"/>
      <c r="AI21" s="30"/>
    </row>
    <row r="22" spans="13:35" ht="23.4" x14ac:dyDescent="0.45">
      <c r="Q22" s="31"/>
      <c r="R22" s="32"/>
      <c r="S22" s="32"/>
      <c r="T22" s="32"/>
      <c r="U22" s="32"/>
      <c r="V22"/>
      <c r="W22"/>
      <c r="X22"/>
      <c r="Y22"/>
      <c r="Z22"/>
      <c r="AA22"/>
      <c r="AB22"/>
      <c r="AC22" s="30"/>
      <c r="AD22" s="30"/>
      <c r="AE22" s="30"/>
      <c r="AF22" s="30"/>
      <c r="AG22" s="30"/>
      <c r="AH22" s="30"/>
      <c r="AI22" s="30"/>
    </row>
    <row r="23" spans="13:35" ht="23.4" x14ac:dyDescent="0.45">
      <c r="Q23" s="31"/>
      <c r="R23" s="32"/>
      <c r="S23" s="32"/>
      <c r="T23" s="32"/>
      <c r="U23" s="32"/>
      <c r="V23"/>
      <c r="W23"/>
      <c r="X23"/>
      <c r="Y23"/>
      <c r="Z23"/>
      <c r="AA23"/>
      <c r="AB23"/>
      <c r="AC23" s="30"/>
      <c r="AD23" s="30"/>
      <c r="AE23" s="30"/>
      <c r="AF23" s="30"/>
      <c r="AG23" s="30"/>
      <c r="AH23" s="30"/>
      <c r="AI23" s="30"/>
    </row>
    <row r="24" spans="13:35" ht="23.4" x14ac:dyDescent="0.45">
      <c r="M24" s="33"/>
      <c r="Q24" s="31"/>
      <c r="R24" s="32"/>
      <c r="S24" s="32"/>
      <c r="T24" s="32"/>
      <c r="U24" s="32"/>
      <c r="V24"/>
      <c r="W24"/>
      <c r="X24"/>
      <c r="Y24"/>
      <c r="Z24"/>
      <c r="AA24"/>
      <c r="AB24"/>
      <c r="AC24" s="30"/>
      <c r="AD24" s="30"/>
      <c r="AE24" s="30"/>
      <c r="AF24" s="30"/>
      <c r="AG24" s="30"/>
      <c r="AH24" s="30"/>
      <c r="AI24" s="30"/>
    </row>
    <row r="25" spans="13:35" ht="23.4" x14ac:dyDescent="0.45">
      <c r="Q25" s="34"/>
      <c r="R25" s="32"/>
      <c r="S25" s="32"/>
      <c r="T25" s="32"/>
      <c r="U25" s="32"/>
      <c r="V25"/>
      <c r="W25"/>
      <c r="X25"/>
      <c r="Y25"/>
      <c r="Z25"/>
      <c r="AA25"/>
      <c r="AB25"/>
      <c r="AC25" s="30"/>
      <c r="AD25" s="30"/>
      <c r="AE25" s="30"/>
      <c r="AF25" s="30"/>
      <c r="AG25" s="30"/>
      <c r="AH25" s="30"/>
      <c r="AI25" s="30"/>
    </row>
    <row r="26" spans="13:35" ht="23.4" x14ac:dyDescent="0.45">
      <c r="Q26" s="35"/>
      <c r="R26" s="36"/>
      <c r="S26" s="32"/>
      <c r="T26" s="32"/>
      <c r="U26" s="32"/>
      <c r="V26"/>
      <c r="W26"/>
      <c r="X26"/>
      <c r="Y26"/>
      <c r="Z26"/>
      <c r="AA26"/>
      <c r="AB26"/>
      <c r="AC26" s="30"/>
      <c r="AD26" s="30"/>
      <c r="AE26" s="30"/>
      <c r="AF26" s="30"/>
      <c r="AG26" s="30"/>
      <c r="AH26" s="30"/>
      <c r="AI26" s="30"/>
    </row>
    <row r="27" spans="13:35" ht="23.4" x14ac:dyDescent="0.45">
      <c r="Q27" s="34"/>
      <c r="R27" s="32"/>
      <c r="S27" s="32"/>
      <c r="T27" s="32"/>
      <c r="U27" s="32"/>
      <c r="V27"/>
      <c r="W27"/>
      <c r="X27"/>
      <c r="Y27"/>
      <c r="Z27"/>
      <c r="AA27"/>
      <c r="AB27"/>
      <c r="AC27" s="30"/>
      <c r="AD27" s="30"/>
      <c r="AE27" s="30"/>
      <c r="AF27" s="30"/>
      <c r="AG27" s="30"/>
      <c r="AH27" s="30"/>
      <c r="AI27" s="30"/>
    </row>
    <row r="28" spans="13:35" ht="23.4" x14ac:dyDescent="0.45">
      <c r="Q28" s="34"/>
      <c r="R28" s="32"/>
      <c r="S28" s="32"/>
      <c r="T28" s="32"/>
      <c r="U28" s="32"/>
      <c r="V28"/>
      <c r="W28"/>
      <c r="X28"/>
      <c r="Y28"/>
      <c r="Z28"/>
      <c r="AA28"/>
      <c r="AB28"/>
      <c r="AC28" s="30"/>
      <c r="AD28" s="30"/>
      <c r="AE28" s="30"/>
      <c r="AF28" s="30"/>
      <c r="AG28" s="30"/>
      <c r="AH28" s="30"/>
      <c r="AI28" s="30"/>
    </row>
    <row r="29" spans="13:35" x14ac:dyDescent="0.3">
      <c r="R29"/>
      <c r="S29"/>
      <c r="T29"/>
      <c r="U29"/>
      <c r="V29"/>
      <c r="W29"/>
      <c r="X29"/>
      <c r="Y29"/>
      <c r="Z29"/>
      <c r="AA29"/>
      <c r="AB29"/>
      <c r="AC29" s="30"/>
      <c r="AD29" s="30"/>
      <c r="AE29" s="30"/>
      <c r="AF29" s="30"/>
      <c r="AG29" s="30"/>
      <c r="AH29" s="30"/>
      <c r="AI29" s="30"/>
    </row>
    <row r="30" spans="13:35" x14ac:dyDescent="0.3">
      <c r="R30"/>
      <c r="S30"/>
      <c r="T30"/>
      <c r="U30"/>
      <c r="V30"/>
      <c r="W30"/>
      <c r="X30"/>
      <c r="Y30"/>
      <c r="Z30"/>
      <c r="AA30"/>
      <c r="AB30"/>
      <c r="AC30" s="30"/>
      <c r="AD30" s="30"/>
      <c r="AE30" s="30"/>
      <c r="AF30" s="30"/>
      <c r="AG30" s="30"/>
      <c r="AH30" s="30"/>
      <c r="AI30" s="30"/>
    </row>
    <row r="31" spans="13:35" x14ac:dyDescent="0.3">
      <c r="R31"/>
      <c r="S31"/>
      <c r="T31"/>
      <c r="U31"/>
      <c r="V31"/>
      <c r="W31"/>
      <c r="X31"/>
      <c r="Y31"/>
      <c r="Z31"/>
      <c r="AA31"/>
      <c r="AB31"/>
      <c r="AC31" s="30"/>
      <c r="AD31" s="30"/>
      <c r="AE31" s="30"/>
      <c r="AF31" s="30"/>
      <c r="AG31" s="30"/>
      <c r="AH31" s="30"/>
      <c r="AI31" s="30"/>
    </row>
    <row r="32" spans="13:35" x14ac:dyDescent="0.3">
      <c r="T32" s="30"/>
      <c r="U32" s="30"/>
      <c r="V32" s="30"/>
      <c r="W32" s="30"/>
      <c r="X32" s="30"/>
      <c r="Y32" s="30"/>
      <c r="Z32" s="30"/>
      <c r="AA32" s="30"/>
      <c r="AB32" s="30"/>
      <c r="AC32" s="30"/>
      <c r="AD32" s="30"/>
      <c r="AE32" s="30"/>
      <c r="AF32" s="30"/>
      <c r="AG32" s="30"/>
      <c r="AH32" s="30"/>
      <c r="AI32" s="30"/>
    </row>
    <row r="33" spans="16:35" x14ac:dyDescent="0.3">
      <c r="T33" s="30"/>
      <c r="U33" s="30"/>
      <c r="V33" s="30"/>
      <c r="W33" s="30"/>
      <c r="X33" s="30"/>
      <c r="Y33" s="30"/>
      <c r="Z33" s="30"/>
      <c r="AA33" s="30"/>
      <c r="AB33" s="30"/>
      <c r="AC33" s="30"/>
      <c r="AD33" s="30"/>
      <c r="AE33" s="30"/>
      <c r="AF33" s="30"/>
      <c r="AG33" s="30"/>
      <c r="AH33" s="30"/>
      <c r="AI33" s="30"/>
    </row>
    <row r="34" spans="16:35" x14ac:dyDescent="0.3">
      <c r="T34" s="30"/>
      <c r="U34" s="30"/>
      <c r="V34" s="30"/>
      <c r="W34" s="30"/>
      <c r="X34" s="30"/>
      <c r="Y34" s="30"/>
      <c r="Z34" s="30"/>
      <c r="AA34" s="30"/>
      <c r="AB34" s="30"/>
      <c r="AC34" s="30"/>
      <c r="AD34" s="30"/>
      <c r="AE34" s="30"/>
      <c r="AF34" s="30"/>
      <c r="AG34" s="30"/>
      <c r="AH34" s="30"/>
      <c r="AI34" s="30"/>
    </row>
    <row r="35" spans="16:35" x14ac:dyDescent="0.3">
      <c r="T35" s="30"/>
      <c r="U35" s="30"/>
      <c r="V35" s="30"/>
      <c r="W35" s="30"/>
      <c r="X35" s="30"/>
      <c r="Y35" s="30"/>
      <c r="Z35" s="30"/>
      <c r="AA35" s="30"/>
      <c r="AB35" s="30"/>
      <c r="AC35" s="30"/>
      <c r="AD35" s="30"/>
      <c r="AE35" s="30"/>
      <c r="AF35" s="30"/>
      <c r="AG35" s="30"/>
      <c r="AH35" s="30"/>
      <c r="AI35" s="30"/>
    </row>
    <row r="36" spans="16:35" x14ac:dyDescent="0.3">
      <c r="T36" s="30"/>
      <c r="U36" s="30"/>
      <c r="V36" s="30"/>
      <c r="W36" s="30"/>
      <c r="X36" s="30"/>
      <c r="Y36" s="30"/>
      <c r="Z36" s="30"/>
      <c r="AA36" s="30"/>
      <c r="AB36" s="30"/>
      <c r="AC36" s="30"/>
      <c r="AD36" s="30"/>
      <c r="AE36" s="30"/>
      <c r="AF36" s="30"/>
      <c r="AG36" s="30"/>
      <c r="AH36" s="30"/>
      <c r="AI36" s="30"/>
    </row>
    <row r="37" spans="16:35" x14ac:dyDescent="0.3">
      <c r="T37" s="30"/>
      <c r="U37" s="30"/>
      <c r="V37" s="30"/>
      <c r="W37" s="30"/>
      <c r="X37" s="30"/>
      <c r="Y37" s="30"/>
      <c r="Z37" s="30"/>
      <c r="AA37" s="30"/>
      <c r="AB37" s="30"/>
      <c r="AC37" s="30"/>
      <c r="AD37" s="30"/>
      <c r="AE37" s="30"/>
      <c r="AF37" s="30"/>
      <c r="AG37" s="30"/>
      <c r="AH37" s="30"/>
      <c r="AI37" s="30"/>
    </row>
    <row r="40" spans="16:35" ht="25.8" x14ac:dyDescent="0.5">
      <c r="P40" s="37"/>
      <c r="Q40" s="37"/>
      <c r="R40" s="37"/>
      <c r="S40" s="37"/>
      <c r="T40" s="37"/>
      <c r="U40" s="37"/>
      <c r="V40" s="37"/>
      <c r="W40" s="37"/>
      <c r="X40" s="37"/>
      <c r="Y40" s="37"/>
      <c r="Z40" s="37"/>
      <c r="AA40" s="37"/>
      <c r="AB40" s="37"/>
      <c r="AC40" s="37"/>
    </row>
    <row r="41" spans="16:35" ht="25.8" x14ac:dyDescent="0.5">
      <c r="P41" s="37"/>
      <c r="Q41" s="37"/>
      <c r="R41" s="37"/>
      <c r="S41" s="37"/>
      <c r="T41" s="37"/>
      <c r="U41" s="37"/>
      <c r="V41" s="37"/>
      <c r="W41" s="37"/>
      <c r="X41" s="37"/>
      <c r="Y41" s="37"/>
      <c r="Z41" s="37"/>
      <c r="AA41" s="37"/>
      <c r="AB41" s="37"/>
      <c r="AC41" s="37"/>
    </row>
    <row r="42" spans="16:35" ht="25.8" x14ac:dyDescent="0.5">
      <c r="P42" s="37"/>
      <c r="Q42" s="37"/>
      <c r="R42" s="37"/>
      <c r="S42" s="37"/>
      <c r="T42" s="37"/>
      <c r="U42" s="37"/>
      <c r="V42" s="37"/>
      <c r="W42" s="37"/>
      <c r="X42" s="37"/>
      <c r="Y42" s="37"/>
      <c r="Z42" s="37"/>
      <c r="AA42" s="37"/>
      <c r="AB42" s="37"/>
      <c r="AC42" s="37"/>
    </row>
    <row r="43" spans="16:35" ht="25.8" x14ac:dyDescent="0.5">
      <c r="P43" s="37"/>
      <c r="Q43" s="37"/>
      <c r="R43" s="37"/>
      <c r="S43" s="37"/>
      <c r="T43" s="37"/>
      <c r="U43" s="37"/>
      <c r="V43" s="37"/>
      <c r="W43" s="37"/>
      <c r="X43" s="37"/>
      <c r="Y43" s="37"/>
      <c r="Z43" s="37"/>
      <c r="AA43" s="37"/>
      <c r="AB43" s="37"/>
      <c r="AC43" s="37"/>
    </row>
    <row r="44" spans="16:35" ht="25.8" x14ac:dyDescent="0.5">
      <c r="P44" s="37"/>
      <c r="Q44" s="37"/>
      <c r="R44" s="37"/>
      <c r="S44" s="37"/>
      <c r="T44" s="37"/>
      <c r="U44" s="37"/>
      <c r="V44" s="37"/>
      <c r="W44" s="37"/>
      <c r="X44" s="37"/>
      <c r="Y44" s="37"/>
      <c r="Z44" s="37"/>
      <c r="AA44" s="37"/>
      <c r="AB44" s="37"/>
      <c r="AC44" s="37"/>
    </row>
    <row r="45" spans="16:35" ht="25.8" x14ac:dyDescent="0.5">
      <c r="P45" s="37"/>
      <c r="Q45" s="37"/>
      <c r="R45" s="37"/>
      <c r="S45" s="37"/>
      <c r="T45" s="37"/>
      <c r="U45" s="37"/>
      <c r="V45" s="37"/>
      <c r="W45" s="37"/>
      <c r="X45" s="37"/>
      <c r="Y45" s="37"/>
      <c r="Z45" s="37"/>
      <c r="AA45" s="37"/>
      <c r="AB45" s="37"/>
      <c r="AC45" s="37"/>
    </row>
    <row r="46" spans="16:35" ht="25.8" x14ac:dyDescent="0.5">
      <c r="P46" s="37"/>
      <c r="Q46" s="37"/>
      <c r="R46" s="37"/>
      <c r="S46" s="37"/>
      <c r="T46" s="37"/>
      <c r="U46" s="37"/>
      <c r="V46" s="37"/>
      <c r="W46" s="37"/>
      <c r="X46" s="37"/>
      <c r="Y46" s="37"/>
      <c r="Z46" s="37"/>
      <c r="AA46" s="37"/>
      <c r="AB46" s="37"/>
      <c r="AC46" s="37"/>
    </row>
    <row r="47" spans="16:35" ht="25.8" x14ac:dyDescent="0.5">
      <c r="P47" s="37"/>
      <c r="Q47" s="37"/>
      <c r="R47" s="37"/>
      <c r="S47" s="37"/>
      <c r="T47" s="37"/>
      <c r="U47" s="37"/>
      <c r="V47" s="37"/>
      <c r="W47" s="37"/>
      <c r="X47" s="37"/>
      <c r="Y47" s="37"/>
      <c r="Z47" s="37"/>
      <c r="AA47" s="37"/>
      <c r="AB47" s="37"/>
      <c r="AC47" s="37"/>
    </row>
    <row r="48" spans="16:35" ht="25.8" x14ac:dyDescent="0.5">
      <c r="P48" s="37"/>
      <c r="Q48" s="37"/>
      <c r="R48" s="37"/>
      <c r="S48" s="37"/>
      <c r="T48" s="37"/>
      <c r="U48" s="37"/>
      <c r="V48" s="37"/>
      <c r="W48" s="37"/>
      <c r="X48" s="37"/>
      <c r="Y48" s="37"/>
      <c r="Z48" s="37"/>
      <c r="AA48" s="37"/>
      <c r="AB48" s="37"/>
      <c r="AC48" s="37"/>
    </row>
    <row r="49" spans="16:29" ht="25.8" x14ac:dyDescent="0.5">
      <c r="P49" s="37"/>
      <c r="Q49" s="37"/>
      <c r="R49" s="37"/>
      <c r="S49" s="37"/>
      <c r="T49" s="37"/>
      <c r="U49" s="37"/>
      <c r="V49" s="37"/>
      <c r="W49" s="37"/>
      <c r="X49" s="37"/>
      <c r="Y49" s="37"/>
      <c r="Z49" s="37"/>
      <c r="AA49" s="37"/>
      <c r="AB49" s="37"/>
      <c r="AC49" s="37"/>
    </row>
    <row r="50" spans="16:29" ht="25.8" x14ac:dyDescent="0.5">
      <c r="P50" s="37"/>
      <c r="Q50" s="37"/>
      <c r="R50" s="37"/>
      <c r="S50" s="37"/>
      <c r="T50" s="37"/>
      <c r="U50" s="37"/>
      <c r="V50" s="37"/>
      <c r="W50" s="37"/>
      <c r="X50" s="37"/>
      <c r="Y50" s="37"/>
      <c r="Z50" s="37"/>
      <c r="AA50" s="37"/>
      <c r="AB50" s="37"/>
      <c r="AC50" s="37"/>
    </row>
    <row r="51" spans="16:29" ht="25.8" x14ac:dyDescent="0.5">
      <c r="P51" s="37"/>
      <c r="Q51" s="37"/>
      <c r="R51" s="37"/>
      <c r="S51" s="37"/>
      <c r="T51" s="37"/>
      <c r="U51" s="37"/>
      <c r="V51" s="37"/>
      <c r="W51" s="37"/>
      <c r="X51" s="37"/>
      <c r="Y51" s="37"/>
      <c r="Z51" s="37"/>
      <c r="AA51" s="37"/>
      <c r="AB51" s="37"/>
      <c r="AC51" s="37"/>
    </row>
    <row r="52" spans="16:29" ht="25.8" x14ac:dyDescent="0.5">
      <c r="P52" s="37"/>
      <c r="Q52" s="37"/>
      <c r="R52" s="37"/>
      <c r="S52" s="37"/>
      <c r="T52" s="37"/>
      <c r="U52" s="37"/>
      <c r="V52" s="37"/>
      <c r="W52" s="37"/>
      <c r="X52" s="37"/>
      <c r="Y52" s="37"/>
      <c r="Z52" s="37"/>
      <c r="AA52" s="37"/>
      <c r="AB52" s="37"/>
      <c r="AC52" s="37"/>
    </row>
    <row r="53" spans="16:29" ht="25.8" x14ac:dyDescent="0.5">
      <c r="P53" s="37"/>
      <c r="Q53" s="37"/>
      <c r="R53" s="37"/>
      <c r="S53" s="37"/>
      <c r="T53" s="37"/>
      <c r="U53" s="37"/>
      <c r="V53" s="37"/>
      <c r="W53" s="37"/>
      <c r="X53" s="37"/>
      <c r="Y53" s="37"/>
      <c r="Z53" s="37"/>
      <c r="AA53" s="37"/>
      <c r="AB53" s="37"/>
      <c r="AC53" s="37"/>
    </row>
    <row r="54" spans="16:29" ht="25.8" x14ac:dyDescent="0.5">
      <c r="P54" s="37"/>
      <c r="Q54" s="37"/>
      <c r="R54" s="37"/>
      <c r="S54" s="37"/>
      <c r="T54" s="37"/>
      <c r="U54" s="37"/>
      <c r="V54" s="37"/>
      <c r="W54" s="37"/>
      <c r="X54" s="37"/>
      <c r="Y54" s="37"/>
      <c r="Z54" s="37"/>
      <c r="AA54" s="37"/>
      <c r="AB54" s="37"/>
      <c r="AC54" s="37"/>
    </row>
    <row r="55" spans="16:29" ht="25.8" x14ac:dyDescent="0.5">
      <c r="P55" s="37"/>
      <c r="Q55" s="37"/>
      <c r="R55" s="37"/>
      <c r="S55" s="37"/>
      <c r="T55" s="37"/>
      <c r="U55" s="37"/>
      <c r="V55" s="37"/>
      <c r="W55" s="37"/>
      <c r="X55" s="37"/>
      <c r="Y55" s="37"/>
      <c r="Z55" s="37"/>
      <c r="AA55" s="37"/>
      <c r="AB55" s="37"/>
      <c r="AC55" s="37"/>
    </row>
    <row r="56" spans="16:29" ht="25.8" x14ac:dyDescent="0.5">
      <c r="P56" s="37"/>
      <c r="Q56" s="38"/>
      <c r="R56" s="38"/>
      <c r="S56" s="38"/>
      <c r="T56" s="37"/>
      <c r="U56" s="37"/>
      <c r="V56" s="37"/>
      <c r="W56" s="37"/>
      <c r="X56" s="37"/>
      <c r="Y56" s="37"/>
      <c r="Z56" s="37"/>
      <c r="AA56" s="37"/>
      <c r="AB56" s="37"/>
      <c r="AC56" s="37"/>
    </row>
    <row r="57" spans="16:29" ht="25.8" x14ac:dyDescent="0.5">
      <c r="P57" s="37"/>
      <c r="Q57" s="38"/>
      <c r="R57" s="39"/>
      <c r="S57" s="38"/>
      <c r="T57" s="37"/>
      <c r="U57" s="37"/>
      <c r="V57" s="37"/>
      <c r="W57" s="37"/>
      <c r="X57" s="37"/>
      <c r="Y57" s="37"/>
      <c r="Z57" s="37"/>
      <c r="AA57" s="37"/>
      <c r="AB57" s="37"/>
      <c r="AC57" s="37"/>
    </row>
    <row r="58" spans="16:29" ht="25.8" x14ac:dyDescent="0.5">
      <c r="P58" s="37"/>
      <c r="Q58" s="38"/>
      <c r="R58" s="39"/>
      <c r="S58" s="38"/>
      <c r="T58" s="37"/>
      <c r="U58" s="37"/>
      <c r="V58" s="37"/>
      <c r="W58" s="37"/>
      <c r="X58" s="37"/>
      <c r="Y58" s="37"/>
      <c r="Z58" s="37"/>
      <c r="AA58" s="37"/>
      <c r="AB58" s="37"/>
      <c r="AC58" s="37"/>
    </row>
    <row r="59" spans="16:29" ht="25.8" x14ac:dyDescent="0.5">
      <c r="P59" s="37"/>
      <c r="Q59" s="37"/>
      <c r="R59" s="37"/>
      <c r="S59" s="37"/>
      <c r="T59" s="37"/>
      <c r="U59" s="37"/>
      <c r="V59" s="37"/>
      <c r="W59" s="37"/>
      <c r="X59" s="37"/>
      <c r="Y59" s="37"/>
      <c r="Z59" s="37"/>
      <c r="AA59" s="37"/>
      <c r="AB59" s="37"/>
      <c r="AC59" s="37"/>
    </row>
    <row r="60" spans="16:29" ht="25.8" x14ac:dyDescent="0.5">
      <c r="P60" s="37"/>
      <c r="Q60" s="37"/>
      <c r="R60" s="37"/>
      <c r="S60" s="37"/>
      <c r="T60" s="37"/>
      <c r="U60" s="37"/>
      <c r="V60" s="37"/>
      <c r="W60" s="37"/>
      <c r="X60" s="37"/>
      <c r="Y60" s="37"/>
      <c r="Z60" s="37"/>
      <c r="AA60" s="37"/>
      <c r="AB60" s="37"/>
      <c r="AC60" s="37"/>
    </row>
    <row r="61" spans="16:29" ht="25.8" x14ac:dyDescent="0.5">
      <c r="P61" s="37"/>
      <c r="Q61" s="37"/>
      <c r="R61" s="37"/>
      <c r="S61" s="37"/>
      <c r="T61" s="37"/>
      <c r="U61" s="37"/>
      <c r="V61" s="37"/>
      <c r="W61" s="37"/>
      <c r="X61" s="37"/>
      <c r="Y61" s="37"/>
      <c r="Z61" s="37"/>
      <c r="AA61" s="37"/>
      <c r="AB61" s="37"/>
      <c r="AC61" s="37"/>
    </row>
    <row r="62" spans="16:29" ht="25.8" x14ac:dyDescent="0.5">
      <c r="P62" s="37"/>
      <c r="Q62" s="37"/>
      <c r="R62" s="37"/>
      <c r="S62" s="37"/>
      <c r="T62" s="37"/>
      <c r="U62" s="37"/>
      <c r="V62" s="37"/>
      <c r="W62" s="37"/>
      <c r="X62" s="37"/>
      <c r="Y62" s="37"/>
      <c r="Z62" s="37"/>
      <c r="AA62" s="37"/>
      <c r="AB62" s="37"/>
      <c r="AC62" s="37"/>
    </row>
    <row r="67" spans="16:23" x14ac:dyDescent="0.3">
      <c r="P67" s="33"/>
    </row>
    <row r="68" spans="16:23" x14ac:dyDescent="0.3">
      <c r="P68" s="33"/>
    </row>
    <row r="69" spans="16:23" x14ac:dyDescent="0.3">
      <c r="P69" s="33"/>
    </row>
    <row r="73" spans="16:23" x14ac:dyDescent="0.3">
      <c r="Q73" s="40"/>
      <c r="R73" s="40"/>
      <c r="S73" s="40"/>
      <c r="T73" s="40"/>
      <c r="U73" s="40"/>
      <c r="V73" s="40"/>
      <c r="W73" s="40"/>
    </row>
    <row r="74" spans="16:23" x14ac:dyDescent="0.3">
      <c r="Q74" s="40"/>
      <c r="R74" s="40"/>
      <c r="S74" s="40"/>
      <c r="T74" s="40"/>
      <c r="U74" s="40"/>
      <c r="V74" s="40"/>
      <c r="W74" s="40"/>
    </row>
    <row r="79" spans="16:23" x14ac:dyDescent="0.3">
      <c r="Q79" s="40"/>
      <c r="R79" s="40"/>
      <c r="S79" s="40"/>
      <c r="T79" s="40"/>
      <c r="U79" s="40"/>
      <c r="V79" s="40"/>
      <c r="W79" s="40"/>
    </row>
    <row r="80" spans="16:23" x14ac:dyDescent="0.3">
      <c r="Q80" s="40"/>
      <c r="R80" s="40"/>
      <c r="S80" s="40"/>
      <c r="T80" s="40"/>
      <c r="U80" s="40"/>
      <c r="V80" s="40"/>
      <c r="W80" s="40"/>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D8:AF33"/>
  <sheetViews>
    <sheetView zoomScale="60" zoomScaleNormal="60" workbookViewId="0">
      <selection activeCell="W43" sqref="W43"/>
    </sheetView>
  </sheetViews>
  <sheetFormatPr defaultColWidth="9.109375" defaultRowHeight="14.4" x14ac:dyDescent="0.3"/>
  <cols>
    <col min="1" max="3" width="9.109375" style="7"/>
    <col min="4" max="5" width="8.5546875" style="7" customWidth="1"/>
    <col min="6" max="6" width="9.33203125" style="7" customWidth="1"/>
    <col min="7" max="7" width="6.6640625" style="7" customWidth="1"/>
    <col min="8" max="8" width="8.44140625" style="7" customWidth="1"/>
    <col min="9" max="9" width="8.88671875" style="7" customWidth="1"/>
    <col min="10" max="10" width="6.6640625" style="7" customWidth="1"/>
    <col min="11" max="11" width="4.88671875" style="7" customWidth="1"/>
    <col min="12" max="12" width="5.6640625" style="7" customWidth="1"/>
    <col min="13" max="13" width="6.44140625" style="7" customWidth="1"/>
    <col min="14" max="14" width="6.33203125" style="7" customWidth="1"/>
    <col min="15" max="15" width="6.6640625" style="7" customWidth="1"/>
    <col min="16" max="16" width="9.109375" style="7"/>
    <col min="17" max="17" width="8.44140625" style="7" customWidth="1"/>
    <col min="18" max="18" width="9.5546875" style="7" customWidth="1"/>
    <col min="19" max="19" width="11.109375" style="7" customWidth="1"/>
    <col min="20" max="16384" width="9.109375" style="7"/>
  </cols>
  <sheetData>
    <row r="8" spans="10:32" x14ac:dyDescent="0.3">
      <c r="J8" s="30"/>
      <c r="K8" s="30"/>
      <c r="L8" s="30"/>
      <c r="M8" s="30"/>
      <c r="N8" s="30"/>
      <c r="O8" s="30"/>
      <c r="P8" s="30"/>
      <c r="Q8" s="30"/>
      <c r="R8" s="30"/>
      <c r="S8" s="30"/>
      <c r="T8" s="30"/>
      <c r="U8" s="30"/>
      <c r="V8" s="30"/>
    </row>
    <row r="9" spans="10:32" x14ac:dyDescent="0.3">
      <c r="J9" s="30"/>
      <c r="K9" s="30"/>
      <c r="L9" s="30"/>
      <c r="M9" s="30"/>
      <c r="N9" s="30"/>
      <c r="O9" s="30"/>
      <c r="P9" s="30"/>
      <c r="Q9" s="30"/>
      <c r="R9" s="30"/>
      <c r="S9" s="30"/>
      <c r="T9" s="30"/>
      <c r="U9" s="30"/>
      <c r="V9" s="30"/>
    </row>
    <row r="10" spans="10:32" x14ac:dyDescent="0.3">
      <c r="J10" s="30"/>
      <c r="K10" s="30"/>
      <c r="L10" s="30"/>
      <c r="M10" s="30"/>
      <c r="N10" s="30"/>
      <c r="O10" s="30"/>
      <c r="P10" s="30"/>
      <c r="Q10" s="30"/>
      <c r="R10" s="30"/>
      <c r="S10" s="30"/>
      <c r="T10" s="30"/>
      <c r="U10" s="30"/>
      <c r="V10" s="30"/>
    </row>
    <row r="11" spans="10:32" x14ac:dyDescent="0.3">
      <c r="J11" s="30"/>
      <c r="K11" s="30"/>
      <c r="L11" s="30"/>
      <c r="M11" s="30"/>
      <c r="N11" s="30"/>
      <c r="O11" s="30"/>
      <c r="P11" s="30"/>
      <c r="Q11" s="30"/>
      <c r="R11" s="30"/>
      <c r="S11" s="30"/>
      <c r="T11" s="30"/>
      <c r="U11" s="30"/>
    </row>
    <row r="12" spans="10:32" x14ac:dyDescent="0.3">
      <c r="J12" s="30"/>
      <c r="K12" s="30"/>
      <c r="L12" s="30"/>
      <c r="M12" s="30"/>
      <c r="N12" s="30"/>
      <c r="O12" s="30"/>
      <c r="P12" s="30"/>
      <c r="Q12" s="30"/>
      <c r="R12" s="30"/>
      <c r="S12" s="30"/>
      <c r="T12" s="30"/>
      <c r="U12" s="154"/>
    </row>
    <row r="13" spans="10:32" x14ac:dyDescent="0.3">
      <c r="J13" s="30"/>
      <c r="K13" s="30"/>
      <c r="L13" s="30"/>
      <c r="M13" s="30"/>
      <c r="N13" s="30"/>
      <c r="O13" s="30"/>
      <c r="P13" s="30"/>
      <c r="Q13" s="30"/>
      <c r="R13" s="30"/>
      <c r="S13" s="30"/>
      <c r="T13" s="30"/>
      <c r="U13" s="154"/>
    </row>
    <row r="14" spans="10:32" ht="25.8" x14ac:dyDescent="0.3">
      <c r="J14" s="41"/>
      <c r="K14" s="41"/>
      <c r="L14" s="30"/>
      <c r="M14" s="30"/>
      <c r="N14" s="30"/>
      <c r="O14" s="30"/>
      <c r="P14" s="30"/>
      <c r="Q14" s="30"/>
      <c r="R14" s="30"/>
      <c r="S14" s="30"/>
      <c r="T14" s="30"/>
      <c r="U14" s="30"/>
      <c r="W14" s="42"/>
      <c r="X14" s="42"/>
      <c r="Y14" s="42"/>
      <c r="Z14" s="42"/>
      <c r="AA14" s="42"/>
      <c r="AB14" s="42"/>
      <c r="AC14" s="42"/>
      <c r="AD14" s="42"/>
      <c r="AE14"/>
      <c r="AF14"/>
    </row>
    <row r="15" spans="10:32" ht="25.8" x14ac:dyDescent="0.45">
      <c r="J15" s="43"/>
      <c r="K15" s="43"/>
      <c r="L15" s="44"/>
      <c r="M15" s="44"/>
      <c r="N15" s="44"/>
      <c r="O15" s="44"/>
      <c r="P15" s="44"/>
      <c r="Q15" s="44"/>
      <c r="R15" s="44"/>
      <c r="S15" s="44"/>
      <c r="T15" s="44"/>
      <c r="U15" s="30"/>
      <c r="W15" s="42"/>
      <c r="X15" s="42"/>
      <c r="Y15" s="42"/>
      <c r="Z15" s="42"/>
      <c r="AA15" s="42"/>
      <c r="AB15" s="42"/>
      <c r="AC15" s="42"/>
      <c r="AD15" s="42"/>
      <c r="AE15"/>
      <c r="AF15"/>
    </row>
    <row r="16" spans="10:32" ht="25.8" x14ac:dyDescent="0.45">
      <c r="J16" s="43"/>
      <c r="K16" s="43"/>
      <c r="L16" s="44"/>
      <c r="M16" s="44"/>
      <c r="N16" s="44"/>
      <c r="O16" s="44"/>
      <c r="P16" s="44"/>
      <c r="Q16" s="44"/>
      <c r="R16" s="44"/>
      <c r="S16" s="44"/>
      <c r="T16" s="44"/>
      <c r="U16" s="30"/>
      <c r="W16" s="42"/>
      <c r="X16" s="42"/>
      <c r="Y16" s="42"/>
      <c r="Z16" s="42"/>
      <c r="AA16" s="42"/>
      <c r="AB16" s="42"/>
      <c r="AC16" s="42"/>
      <c r="AD16" s="42"/>
      <c r="AE16"/>
      <c r="AF16"/>
    </row>
    <row r="17" spans="4:32" ht="25.8" x14ac:dyDescent="0.45">
      <c r="D17" s="45"/>
      <c r="E17" s="155"/>
      <c r="F17" s="155"/>
      <c r="G17" s="155"/>
      <c r="H17" s="155"/>
      <c r="I17" s="46"/>
      <c r="J17" s="30"/>
      <c r="K17" s="30"/>
      <c r="L17" s="47"/>
      <c r="M17" s="47"/>
      <c r="N17" s="44"/>
      <c r="O17" s="44"/>
      <c r="P17" s="44"/>
      <c r="Q17" s="44"/>
      <c r="R17" s="44"/>
      <c r="S17" s="44"/>
      <c r="T17" s="44"/>
      <c r="U17" s="154"/>
      <c r="W17" s="42"/>
      <c r="X17" s="42"/>
      <c r="Y17" s="42"/>
      <c r="Z17" s="42"/>
      <c r="AA17" s="42"/>
      <c r="AB17" s="42"/>
      <c r="AC17" s="42"/>
      <c r="AD17" s="42"/>
      <c r="AE17"/>
      <c r="AF17"/>
    </row>
    <row r="18" spans="4:32" ht="25.8" x14ac:dyDescent="0.45">
      <c r="D18" s="45"/>
      <c r="E18" s="46"/>
      <c r="F18" s="46"/>
      <c r="G18" s="46"/>
      <c r="H18" s="46"/>
      <c r="J18" s="30"/>
      <c r="K18" s="30"/>
      <c r="L18" s="44"/>
      <c r="M18" s="44"/>
      <c r="N18" s="44"/>
      <c r="O18" s="44"/>
      <c r="P18" s="44"/>
      <c r="Q18" s="44"/>
      <c r="R18" s="44"/>
      <c r="S18" s="44"/>
      <c r="T18" s="44"/>
      <c r="U18" s="154"/>
      <c r="W18" s="42"/>
      <c r="X18" s="42"/>
      <c r="Y18" s="42"/>
      <c r="Z18" s="42"/>
      <c r="AA18" s="42"/>
      <c r="AB18" s="42"/>
      <c r="AC18" s="42"/>
      <c r="AD18" s="42"/>
      <c r="AE18"/>
      <c r="AF18"/>
    </row>
    <row r="19" spans="4:32" ht="25.8" x14ac:dyDescent="0.45">
      <c r="D19" s="45"/>
      <c r="E19" s="46"/>
      <c r="F19" s="38"/>
      <c r="G19" s="38"/>
      <c r="H19" s="38"/>
      <c r="I19" s="38"/>
      <c r="J19" s="48"/>
      <c r="K19" s="30"/>
      <c r="L19" s="44"/>
      <c r="M19" s="44"/>
      <c r="N19" s="44"/>
      <c r="O19" s="44"/>
      <c r="P19" s="44"/>
      <c r="Q19" s="44"/>
      <c r="R19" s="44"/>
      <c r="S19" s="44"/>
      <c r="T19" s="44"/>
      <c r="U19" s="30"/>
      <c r="W19" s="42"/>
      <c r="X19" s="42"/>
      <c r="Y19" s="42"/>
      <c r="Z19" s="42"/>
      <c r="AA19" s="42"/>
      <c r="AB19" s="42"/>
      <c r="AC19" s="42"/>
      <c r="AD19" s="42"/>
      <c r="AE19"/>
      <c r="AF19"/>
    </row>
    <row r="20" spans="4:32" ht="25.8" x14ac:dyDescent="0.45">
      <c r="D20" s="45"/>
      <c r="E20" s="18"/>
      <c r="F20" s="38"/>
      <c r="G20" s="38"/>
      <c r="H20" s="38"/>
      <c r="I20" s="38"/>
      <c r="J20" s="49"/>
      <c r="K20" s="30"/>
      <c r="L20" s="44"/>
      <c r="M20" s="44"/>
      <c r="N20" s="44"/>
      <c r="O20" s="44"/>
      <c r="P20" s="44"/>
      <c r="Q20" s="44"/>
      <c r="R20" s="44"/>
      <c r="S20" s="44"/>
      <c r="T20" s="44"/>
      <c r="U20" s="30"/>
      <c r="W20" s="42"/>
      <c r="X20" s="42"/>
      <c r="Y20" s="42"/>
      <c r="Z20" s="42"/>
      <c r="AA20" s="42"/>
      <c r="AB20" s="42"/>
      <c r="AC20" s="42"/>
      <c r="AD20" s="42"/>
      <c r="AE20"/>
      <c r="AF20"/>
    </row>
    <row r="21" spans="4:32" ht="25.8" x14ac:dyDescent="0.45">
      <c r="D21" s="45"/>
      <c r="E21" s="18"/>
      <c r="F21" s="38"/>
      <c r="G21" s="38"/>
      <c r="H21" s="38"/>
      <c r="I21" s="45"/>
      <c r="J21" s="30"/>
      <c r="K21" s="30"/>
      <c r="L21" s="44"/>
      <c r="M21" s="44"/>
      <c r="N21" s="44"/>
      <c r="O21" s="44"/>
      <c r="P21" s="44"/>
      <c r="Q21" s="44"/>
      <c r="R21" s="44"/>
      <c r="S21" s="44"/>
      <c r="T21" s="44"/>
      <c r="U21" s="30"/>
      <c r="W21" s="42"/>
      <c r="X21" s="42"/>
      <c r="Y21" s="42"/>
      <c r="Z21" s="42"/>
      <c r="AA21" s="42"/>
      <c r="AB21" s="42"/>
      <c r="AC21" s="42"/>
      <c r="AD21" s="42"/>
      <c r="AE21"/>
      <c r="AF21"/>
    </row>
    <row r="22" spans="4:32" ht="25.8" x14ac:dyDescent="0.45">
      <c r="D22" s="18"/>
      <c r="E22" s="18"/>
      <c r="F22" s="50"/>
      <c r="G22" s="50"/>
      <c r="H22" s="50"/>
      <c r="I22" s="38"/>
      <c r="J22" s="30"/>
      <c r="K22" s="30"/>
      <c r="L22" s="44"/>
      <c r="M22" s="44"/>
      <c r="N22" s="44"/>
      <c r="O22" s="44"/>
      <c r="P22" s="44"/>
      <c r="Q22" s="44"/>
      <c r="R22" s="44"/>
      <c r="S22" s="44"/>
      <c r="T22" s="44"/>
      <c r="U22" s="30"/>
      <c r="W22" s="42"/>
      <c r="X22" s="42"/>
      <c r="Y22" s="42"/>
      <c r="Z22" s="42"/>
      <c r="AA22" s="42"/>
      <c r="AB22" s="42"/>
      <c r="AC22" s="42"/>
      <c r="AD22" s="42"/>
      <c r="AE22"/>
      <c r="AF22"/>
    </row>
    <row r="23" spans="4:32" ht="25.8" x14ac:dyDescent="0.45">
      <c r="D23" s="18"/>
      <c r="J23" s="30"/>
      <c r="K23" s="30"/>
      <c r="L23" s="44"/>
      <c r="M23" s="44"/>
      <c r="N23" s="44"/>
      <c r="O23" s="44"/>
      <c r="P23" s="44"/>
      <c r="Q23" s="44"/>
      <c r="R23" s="44"/>
      <c r="S23" s="44"/>
      <c r="T23" s="44"/>
      <c r="U23" s="30"/>
      <c r="V23" s="30"/>
      <c r="W23" s="42"/>
      <c r="X23" s="42"/>
      <c r="Y23" s="42"/>
      <c r="Z23" s="42"/>
      <c r="AA23" s="42"/>
      <c r="AB23" s="42"/>
      <c r="AC23" s="42"/>
      <c r="AD23" s="42"/>
      <c r="AE23"/>
      <c r="AF23"/>
    </row>
    <row r="24" spans="4:32" ht="25.8" x14ac:dyDescent="0.45">
      <c r="D24" s="18"/>
      <c r="L24" s="34"/>
      <c r="M24" s="34"/>
      <c r="N24" s="34"/>
      <c r="O24" s="34"/>
      <c r="P24" s="34"/>
      <c r="Q24" s="34"/>
      <c r="R24" s="34"/>
      <c r="S24" s="44"/>
      <c r="T24" s="44"/>
      <c r="U24" s="30"/>
      <c r="V24" s="30"/>
      <c r="W24" s="42"/>
      <c r="X24" s="42"/>
      <c r="Y24" s="42"/>
      <c r="Z24" s="42"/>
      <c r="AA24" s="42"/>
      <c r="AB24" s="42"/>
      <c r="AC24" s="42"/>
      <c r="AD24" s="42"/>
      <c r="AE24"/>
      <c r="AF24"/>
    </row>
    <row r="25" spans="4:32" ht="25.8" x14ac:dyDescent="0.45">
      <c r="D25" s="18"/>
      <c r="E25" s="18"/>
      <c r="L25" s="34"/>
      <c r="M25" s="34"/>
      <c r="N25" s="34"/>
      <c r="O25" s="34"/>
      <c r="P25" s="34"/>
      <c r="Q25" s="34"/>
      <c r="R25" s="34"/>
      <c r="S25" s="44"/>
      <c r="T25" s="44"/>
      <c r="U25" s="30"/>
      <c r="V25" s="30"/>
      <c r="W25" s="42"/>
      <c r="X25" s="42"/>
      <c r="Y25" s="42"/>
      <c r="Z25" s="42"/>
      <c r="AA25" s="42"/>
      <c r="AB25" s="42"/>
      <c r="AC25" s="42"/>
      <c r="AD25" s="42"/>
      <c r="AE25"/>
      <c r="AF25"/>
    </row>
    <row r="26" spans="4:32" ht="25.8" x14ac:dyDescent="0.45">
      <c r="D26" s="18"/>
      <c r="E26" s="18"/>
      <c r="L26" s="51"/>
      <c r="M26" s="51"/>
      <c r="N26" s="51"/>
      <c r="O26" s="51"/>
      <c r="P26" s="51"/>
      <c r="Q26" s="51"/>
      <c r="R26" s="34"/>
      <c r="S26" s="44"/>
      <c r="T26" s="44"/>
      <c r="U26" s="30"/>
      <c r="V26" s="30"/>
      <c r="W26" s="3"/>
      <c r="X26" s="3"/>
      <c r="Y26" s="3"/>
      <c r="Z26" s="3"/>
      <c r="AA26" s="3"/>
      <c r="AB26" s="3"/>
      <c r="AC26" s="3"/>
      <c r="AD26" s="3"/>
    </row>
    <row r="27" spans="4:32" ht="25.8" x14ac:dyDescent="0.45">
      <c r="D27" s="18"/>
      <c r="E27" s="18"/>
      <c r="L27" s="34"/>
      <c r="M27" s="34"/>
      <c r="N27" s="34"/>
      <c r="O27" s="34"/>
      <c r="P27" s="34"/>
      <c r="Q27" s="34"/>
      <c r="R27" s="34"/>
      <c r="S27" s="44"/>
      <c r="T27" s="44"/>
      <c r="U27" s="30"/>
      <c r="V27" s="30"/>
      <c r="W27" s="3"/>
      <c r="X27" s="3"/>
      <c r="Y27" s="3"/>
      <c r="Z27" s="3"/>
      <c r="AA27" s="3"/>
      <c r="AB27" s="3"/>
      <c r="AC27" s="3"/>
      <c r="AD27" s="3"/>
    </row>
    <row r="28" spans="4:32" ht="25.8" x14ac:dyDescent="0.45">
      <c r="D28" s="18"/>
      <c r="E28" s="18"/>
      <c r="L28" s="34"/>
      <c r="M28" s="34"/>
      <c r="N28" s="34"/>
      <c r="O28" s="34"/>
      <c r="P28" s="34"/>
      <c r="Q28" s="34"/>
      <c r="R28" s="34"/>
      <c r="S28" s="44"/>
      <c r="T28" s="44"/>
      <c r="U28" s="30"/>
      <c r="V28" s="30"/>
      <c r="W28" s="3"/>
      <c r="X28" s="3"/>
      <c r="Y28" s="3"/>
      <c r="Z28" s="3"/>
      <c r="AA28" s="3"/>
      <c r="AB28" s="3"/>
      <c r="AC28" s="3"/>
      <c r="AD28" s="3"/>
    </row>
    <row r="29" spans="4:32" ht="23.4" x14ac:dyDescent="0.45">
      <c r="L29" s="34"/>
      <c r="M29" s="34"/>
      <c r="N29" s="34"/>
      <c r="O29" s="34"/>
      <c r="P29" s="34"/>
      <c r="Q29" s="34"/>
      <c r="R29" s="34"/>
      <c r="S29" s="44"/>
      <c r="T29" s="44"/>
      <c r="U29" s="30"/>
      <c r="V29" s="30"/>
      <c r="W29" s="3"/>
      <c r="X29" s="3"/>
      <c r="Y29" s="3"/>
      <c r="Z29" s="3"/>
      <c r="AA29" s="3"/>
      <c r="AB29" s="3"/>
      <c r="AC29" s="3"/>
      <c r="AD29" s="3"/>
    </row>
    <row r="30" spans="4:32" ht="23.4" x14ac:dyDescent="0.45">
      <c r="L30" s="34"/>
      <c r="M30" s="34"/>
      <c r="N30" s="34"/>
      <c r="O30" s="34"/>
      <c r="P30" s="34"/>
      <c r="Q30" s="34"/>
      <c r="R30" s="34"/>
      <c r="S30" s="34"/>
      <c r="T30" s="34"/>
      <c r="W30" s="3"/>
      <c r="X30" s="3"/>
      <c r="Y30" s="3"/>
      <c r="Z30" s="3"/>
      <c r="AA30" s="3"/>
      <c r="AB30" s="3"/>
      <c r="AC30" s="3"/>
      <c r="AD30" s="3"/>
    </row>
    <row r="31" spans="4:32" ht="23.4" x14ac:dyDescent="0.45">
      <c r="L31" s="51"/>
      <c r="M31" s="51"/>
      <c r="N31" s="51"/>
      <c r="O31" s="51"/>
      <c r="P31" s="51"/>
      <c r="Q31" s="51"/>
      <c r="R31" s="51"/>
      <c r="S31" s="51"/>
      <c r="T31" s="51"/>
      <c r="W31" s="3"/>
      <c r="X31" s="3"/>
      <c r="Y31" s="3"/>
      <c r="Z31" s="3"/>
      <c r="AA31" s="3"/>
      <c r="AB31" s="3"/>
      <c r="AC31" s="3"/>
      <c r="AD31" s="3"/>
    </row>
    <row r="32" spans="4:32" ht="23.4" x14ac:dyDescent="0.45">
      <c r="L32" s="34"/>
      <c r="M32" s="34"/>
      <c r="N32" s="34"/>
      <c r="O32" s="34"/>
      <c r="P32" s="34"/>
      <c r="Q32" s="34"/>
      <c r="R32" s="34"/>
      <c r="S32" s="34"/>
      <c r="T32" s="34"/>
    </row>
    <row r="33" spans="12:20" ht="23.4" x14ac:dyDescent="0.45">
      <c r="L33" s="34"/>
      <c r="M33" s="34"/>
      <c r="N33" s="34"/>
      <c r="O33" s="34"/>
      <c r="P33" s="34"/>
      <c r="Q33" s="34"/>
      <c r="R33" s="34"/>
      <c r="S33" s="34"/>
      <c r="T33" s="34"/>
    </row>
  </sheetData>
  <mergeCells count="3">
    <mergeCell ref="U12:U13"/>
    <mergeCell ref="E17:H17"/>
    <mergeCell ref="U17:U18"/>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2:AH80"/>
  <sheetViews>
    <sheetView zoomScale="70" zoomScaleNormal="70" workbookViewId="0"/>
  </sheetViews>
  <sheetFormatPr defaultColWidth="9.109375" defaultRowHeight="14.4" x14ac:dyDescent="0.3"/>
  <cols>
    <col min="1" max="9" width="9.109375" style="7"/>
    <col min="10" max="10" width="11.5546875" style="7" customWidth="1"/>
    <col min="11" max="11" width="12.44140625" style="7" customWidth="1"/>
    <col min="12" max="12" width="15.6640625" style="7" customWidth="1"/>
    <col min="13" max="15" width="9.109375" style="7"/>
    <col min="16" max="16" width="9.33203125" style="7" customWidth="1"/>
    <col min="17" max="17" width="8.109375" style="7" customWidth="1"/>
    <col min="18" max="20" width="9.109375" style="7"/>
    <col min="21" max="21" width="7.44140625" style="7" customWidth="1"/>
    <col min="22" max="22" width="8.109375" style="7" customWidth="1"/>
    <col min="23" max="24" width="9.109375" style="7"/>
    <col min="25" max="25" width="11.5546875" style="7" customWidth="1"/>
    <col min="26" max="16384" width="9.109375" style="7"/>
  </cols>
  <sheetData>
    <row r="12" spans="2:34" x14ac:dyDescent="0.3">
      <c r="B12" s="7" t="s">
        <v>17</v>
      </c>
    </row>
    <row r="14" spans="2:34" x14ac:dyDescent="0.3">
      <c r="T14" s="30"/>
      <c r="U14" s="30"/>
      <c r="V14" s="30"/>
      <c r="W14" s="30"/>
      <c r="X14" s="30"/>
      <c r="Y14" s="30"/>
      <c r="Z14" s="30"/>
      <c r="AA14" s="30"/>
      <c r="AB14" s="30"/>
      <c r="AC14" s="30"/>
      <c r="AD14" s="30"/>
      <c r="AE14" s="30"/>
      <c r="AF14" s="30"/>
      <c r="AG14" s="30"/>
      <c r="AH14" s="30"/>
    </row>
    <row r="15" spans="2:34" x14ac:dyDescent="0.3">
      <c r="T15" s="30"/>
      <c r="U15" s="30"/>
      <c r="V15" s="30"/>
      <c r="W15" s="30"/>
      <c r="X15" s="30"/>
      <c r="Y15" s="30"/>
      <c r="Z15" s="30"/>
      <c r="AA15" s="30"/>
      <c r="AB15" s="30"/>
      <c r="AC15" s="30"/>
      <c r="AD15" s="30"/>
      <c r="AE15" s="30"/>
      <c r="AF15" s="30"/>
      <c r="AG15" s="30"/>
      <c r="AH15" s="30"/>
    </row>
    <row r="16" spans="2:34" x14ac:dyDescent="0.3">
      <c r="T16" s="30"/>
      <c r="U16" s="30"/>
      <c r="V16" s="30"/>
      <c r="W16" s="30"/>
      <c r="X16" s="30"/>
      <c r="Y16" s="30"/>
      <c r="Z16" s="30"/>
      <c r="AA16" s="30"/>
      <c r="AB16" s="30"/>
      <c r="AC16" s="30"/>
      <c r="AD16" s="30"/>
      <c r="AE16" s="30"/>
      <c r="AF16" s="30"/>
      <c r="AG16" s="30"/>
      <c r="AH16" s="30"/>
    </row>
    <row r="17" spans="13:34" x14ac:dyDescent="0.3">
      <c r="T17" s="30"/>
      <c r="U17" s="30"/>
      <c r="V17" s="30"/>
      <c r="W17" s="30"/>
      <c r="X17" s="30"/>
      <c r="Y17" s="30"/>
      <c r="Z17" s="30"/>
      <c r="AA17" s="30"/>
      <c r="AB17" s="30"/>
      <c r="AC17" s="30"/>
      <c r="AD17" s="30"/>
      <c r="AE17" s="30"/>
      <c r="AF17" s="30"/>
      <c r="AG17" s="30"/>
      <c r="AH17" s="30"/>
    </row>
    <row r="18" spans="13:34" x14ac:dyDescent="0.3">
      <c r="T18" s="30"/>
      <c r="U18" s="30"/>
      <c r="V18" s="30"/>
      <c r="W18" s="30"/>
      <c r="X18" s="30"/>
      <c r="Y18" s="30"/>
      <c r="Z18" s="30"/>
      <c r="AA18" s="30"/>
      <c r="AB18" s="30"/>
      <c r="AC18" s="30"/>
      <c r="AD18" s="30"/>
      <c r="AE18" s="30"/>
      <c r="AF18" s="30"/>
      <c r="AG18" s="30"/>
      <c r="AH18" s="30"/>
    </row>
    <row r="19" spans="13:34" x14ac:dyDescent="0.3">
      <c r="T19" s="30"/>
      <c r="U19" s="30"/>
      <c r="V19" s="30"/>
      <c r="W19" s="30"/>
      <c r="X19" s="30"/>
      <c r="Y19" s="30"/>
      <c r="Z19" s="30"/>
      <c r="AA19" s="30"/>
      <c r="AB19" s="30"/>
      <c r="AC19" s="30"/>
      <c r="AD19" s="30"/>
      <c r="AE19" s="30"/>
      <c r="AF19" s="30"/>
      <c r="AG19" s="30"/>
      <c r="AH19" s="30"/>
    </row>
    <row r="20" spans="13:34" ht="23.4" x14ac:dyDescent="0.45">
      <c r="Q20" s="31"/>
      <c r="R20" s="34"/>
      <c r="S20" s="34"/>
      <c r="T20" s="44"/>
      <c r="U20" s="44"/>
      <c r="V20" s="30"/>
      <c r="W20" s="30"/>
      <c r="X20" s="30"/>
      <c r="Y20" s="30"/>
      <c r="Z20" s="30"/>
      <c r="AA20" s="30"/>
      <c r="AB20" s="30"/>
      <c r="AC20" s="30"/>
      <c r="AD20" s="30"/>
      <c r="AE20" s="30"/>
      <c r="AF20" s="30"/>
      <c r="AG20" s="30"/>
      <c r="AH20" s="30"/>
    </row>
    <row r="21" spans="13:34" ht="23.4" x14ac:dyDescent="0.45">
      <c r="Q21" s="31"/>
      <c r="R21" s="34"/>
      <c r="S21" s="34"/>
      <c r="T21" s="44"/>
      <c r="U21" s="44"/>
      <c r="V21" s="30"/>
      <c r="W21" s="30"/>
      <c r="X21" s="30"/>
      <c r="Y21" s="30"/>
      <c r="Z21" s="30"/>
      <c r="AA21" s="30"/>
      <c r="AB21" s="30"/>
      <c r="AC21" s="30"/>
      <c r="AD21" s="30"/>
      <c r="AE21" s="30"/>
      <c r="AF21" s="30"/>
      <c r="AG21" s="30"/>
      <c r="AH21" s="30"/>
    </row>
    <row r="22" spans="13:34" ht="23.25" customHeight="1" x14ac:dyDescent="0.45">
      <c r="Q22" s="31"/>
      <c r="R22" s="34"/>
      <c r="S22" s="34"/>
      <c r="T22" s="44"/>
      <c r="U22" s="44"/>
      <c r="W22" s="30"/>
      <c r="X22" s="156">
        <f>10*3+7*1</f>
        <v>37</v>
      </c>
      <c r="Y22" s="156"/>
      <c r="Z22" s="30"/>
      <c r="AA22" s="30"/>
      <c r="AB22" s="30"/>
      <c r="AC22" s="30"/>
      <c r="AD22" s="30"/>
      <c r="AE22" s="30"/>
      <c r="AF22" s="30"/>
      <c r="AG22" s="30"/>
      <c r="AH22" s="30"/>
    </row>
    <row r="23" spans="13:34" ht="23.25" customHeight="1" x14ac:dyDescent="0.45">
      <c r="Q23" s="31"/>
      <c r="R23" s="34"/>
      <c r="S23" s="34"/>
      <c r="T23" s="44"/>
      <c r="U23" s="44"/>
      <c r="W23" s="30"/>
      <c r="X23" s="156"/>
      <c r="Y23" s="156"/>
      <c r="Z23" s="30"/>
      <c r="AA23" s="30"/>
      <c r="AB23" s="30"/>
      <c r="AC23" s="30"/>
      <c r="AD23" s="30"/>
      <c r="AE23" s="30"/>
      <c r="AF23" s="30"/>
      <c r="AG23" s="30"/>
      <c r="AH23" s="30"/>
    </row>
    <row r="24" spans="13:34" ht="23.4" x14ac:dyDescent="0.45">
      <c r="M24" s="33"/>
      <c r="Q24" s="31"/>
      <c r="R24" s="34"/>
      <c r="S24" s="34"/>
      <c r="T24" s="44"/>
      <c r="U24" s="44"/>
      <c r="V24" s="30"/>
      <c r="W24" s="30"/>
      <c r="X24" s="30"/>
      <c r="Y24" s="30"/>
      <c r="Z24" s="30"/>
      <c r="AA24" s="30"/>
      <c r="AB24" s="30"/>
      <c r="AC24" s="30"/>
      <c r="AD24" s="30"/>
      <c r="AE24" s="30"/>
      <c r="AF24" s="30"/>
      <c r="AG24" s="30"/>
      <c r="AH24" s="30"/>
    </row>
    <row r="25" spans="13:34" ht="23.4" x14ac:dyDescent="0.45">
      <c r="Q25" s="34"/>
      <c r="R25" s="34"/>
      <c r="S25" s="34"/>
      <c r="T25" s="44"/>
      <c r="U25" s="44"/>
      <c r="V25" s="30"/>
      <c r="W25" s="30"/>
      <c r="X25" s="30"/>
      <c r="Y25" s="30"/>
      <c r="Z25" s="30"/>
      <c r="AA25" s="30"/>
      <c r="AB25" s="30"/>
      <c r="AC25" s="30"/>
      <c r="AD25" s="30"/>
      <c r="AE25" s="30"/>
      <c r="AF25" s="30"/>
      <c r="AG25" s="30"/>
      <c r="AH25" s="30"/>
    </row>
    <row r="26" spans="13:34" ht="23.4" x14ac:dyDescent="0.45">
      <c r="Q26" s="35"/>
      <c r="R26" s="100"/>
      <c r="S26" s="34"/>
      <c r="T26" s="44"/>
      <c r="U26" s="44"/>
      <c r="V26" s="30"/>
      <c r="W26" s="30"/>
      <c r="X26" s="30"/>
      <c r="Y26" s="30"/>
      <c r="Z26" s="30"/>
      <c r="AA26" s="30"/>
      <c r="AB26" s="30"/>
      <c r="AC26" s="30"/>
      <c r="AD26" s="30"/>
      <c r="AE26" s="30"/>
      <c r="AF26" s="30"/>
      <c r="AG26" s="30"/>
      <c r="AH26" s="30"/>
    </row>
    <row r="27" spans="13:34" ht="23.4" x14ac:dyDescent="0.45">
      <c r="Q27" s="34"/>
      <c r="R27" s="34"/>
      <c r="S27" s="34"/>
      <c r="T27" s="44"/>
      <c r="U27" s="44"/>
      <c r="W27" s="30"/>
      <c r="X27" s="156">
        <f>10*0.8727+7*2</f>
        <v>22.727</v>
      </c>
      <c r="Y27" s="156"/>
      <c r="Z27" s="30"/>
      <c r="AA27" s="30"/>
      <c r="AB27" s="30"/>
      <c r="AC27" s="30"/>
      <c r="AD27" s="30"/>
      <c r="AE27" s="30"/>
      <c r="AF27" s="30"/>
      <c r="AG27" s="30"/>
      <c r="AH27" s="30"/>
    </row>
    <row r="28" spans="13:34" ht="23.4" x14ac:dyDescent="0.45">
      <c r="Q28" s="34"/>
      <c r="R28" s="34"/>
      <c r="S28" s="34"/>
      <c r="T28" s="44"/>
      <c r="U28" s="44"/>
      <c r="W28" s="30"/>
      <c r="X28" s="156"/>
      <c r="Y28" s="156"/>
      <c r="Z28" s="30"/>
      <c r="AA28" s="30"/>
      <c r="AB28" s="30"/>
      <c r="AC28" s="30"/>
      <c r="AD28" s="30"/>
      <c r="AE28" s="30"/>
      <c r="AF28" s="30"/>
      <c r="AG28" s="30"/>
      <c r="AH28" s="30"/>
    </row>
    <row r="29" spans="13:34" x14ac:dyDescent="0.3">
      <c r="T29" s="30"/>
      <c r="U29" s="30"/>
      <c r="V29" s="30"/>
      <c r="W29" s="30"/>
      <c r="X29" s="30"/>
      <c r="Y29" s="30"/>
      <c r="Z29" s="30"/>
      <c r="AA29" s="30"/>
      <c r="AB29" s="30"/>
      <c r="AC29" s="30"/>
      <c r="AD29" s="30"/>
      <c r="AE29" s="30"/>
      <c r="AF29" s="30"/>
      <c r="AG29" s="30"/>
      <c r="AH29" s="30"/>
    </row>
    <row r="30" spans="13:34" x14ac:dyDescent="0.3">
      <c r="T30" s="30"/>
      <c r="U30" s="30"/>
      <c r="V30" s="30"/>
      <c r="W30" s="30"/>
      <c r="X30" s="30"/>
      <c r="Y30" s="30"/>
      <c r="Z30" s="30"/>
      <c r="AA30" s="30"/>
      <c r="AB30" s="30"/>
      <c r="AC30" s="30"/>
      <c r="AD30" s="30"/>
      <c r="AE30" s="30"/>
      <c r="AF30" s="30"/>
      <c r="AG30" s="30"/>
      <c r="AH30" s="30"/>
    </row>
    <row r="31" spans="13:34" x14ac:dyDescent="0.3">
      <c r="T31" s="30"/>
      <c r="U31" s="30"/>
      <c r="V31" s="30"/>
      <c r="W31" s="30"/>
      <c r="X31" s="30"/>
      <c r="Y31" s="30"/>
      <c r="Z31" s="30"/>
      <c r="AA31" s="30"/>
      <c r="AB31" s="30"/>
      <c r="AC31" s="30"/>
      <c r="AD31" s="30"/>
      <c r="AE31" s="30"/>
      <c r="AF31" s="30"/>
      <c r="AG31" s="30"/>
      <c r="AH31" s="30"/>
    </row>
    <row r="32" spans="13:34" x14ac:dyDescent="0.3">
      <c r="T32" s="30"/>
      <c r="U32" s="30"/>
      <c r="V32" s="30"/>
      <c r="W32" s="30"/>
      <c r="X32" s="30"/>
      <c r="Y32" s="30"/>
      <c r="Z32" s="30"/>
      <c r="AA32" s="30"/>
      <c r="AB32" s="30"/>
      <c r="AC32" s="30"/>
      <c r="AD32" s="30"/>
      <c r="AE32" s="30"/>
      <c r="AF32" s="30"/>
      <c r="AG32" s="30"/>
      <c r="AH32" s="30"/>
    </row>
    <row r="33" spans="16:34" x14ac:dyDescent="0.3">
      <c r="T33" s="30"/>
      <c r="U33" s="30"/>
      <c r="V33" s="30"/>
      <c r="W33" s="30"/>
      <c r="X33" s="30"/>
      <c r="Y33" s="30"/>
      <c r="Z33" s="30"/>
      <c r="AA33" s="30"/>
      <c r="AB33" s="30"/>
      <c r="AC33" s="30"/>
      <c r="AD33" s="30"/>
      <c r="AE33" s="30"/>
      <c r="AF33" s="30"/>
      <c r="AG33" s="30"/>
      <c r="AH33" s="30"/>
    </row>
    <row r="34" spans="16:34" ht="15" customHeight="1" x14ac:dyDescent="0.3">
      <c r="T34" s="30"/>
      <c r="U34" s="30"/>
      <c r="V34" s="30"/>
      <c r="W34" s="30"/>
      <c r="X34" s="157">
        <f>45/60</f>
        <v>0.75</v>
      </c>
      <c r="Y34" s="157"/>
      <c r="Z34" s="30"/>
      <c r="AA34" s="30"/>
      <c r="AB34" s="30"/>
      <c r="AC34" s="30"/>
      <c r="AD34" s="30"/>
      <c r="AE34" s="30"/>
      <c r="AF34" s="30"/>
      <c r="AG34" s="30"/>
      <c r="AH34" s="30"/>
    </row>
    <row r="35" spans="16:34" ht="15" customHeight="1" x14ac:dyDescent="0.3">
      <c r="T35" s="30"/>
      <c r="U35" s="30"/>
      <c r="V35" s="30"/>
      <c r="W35" s="30"/>
      <c r="X35" s="157"/>
      <c r="Y35" s="157"/>
      <c r="Z35" s="30"/>
      <c r="AA35" s="30"/>
      <c r="AB35" s="30"/>
      <c r="AC35" s="30"/>
      <c r="AD35" s="30"/>
      <c r="AE35" s="30"/>
      <c r="AF35" s="30"/>
      <c r="AG35" s="30"/>
      <c r="AH35" s="30"/>
    </row>
    <row r="36" spans="16:34" x14ac:dyDescent="0.3">
      <c r="T36" s="30"/>
      <c r="U36" s="30"/>
      <c r="V36" s="30"/>
      <c r="W36" s="30"/>
      <c r="X36" s="157"/>
      <c r="Y36" s="157"/>
      <c r="Z36" s="30"/>
      <c r="AA36" s="30"/>
      <c r="AB36" s="30"/>
      <c r="AC36" s="30"/>
      <c r="AD36" s="30"/>
      <c r="AE36" s="30"/>
      <c r="AF36" s="30"/>
      <c r="AG36" s="30"/>
      <c r="AH36" s="30"/>
    </row>
    <row r="37" spans="16:34" x14ac:dyDescent="0.3">
      <c r="T37" s="30"/>
      <c r="U37" s="30"/>
      <c r="V37" s="30"/>
      <c r="W37" s="30"/>
      <c r="X37" s="30"/>
      <c r="Y37" s="30"/>
      <c r="Z37" s="30"/>
      <c r="AA37" s="30"/>
      <c r="AB37" s="30"/>
      <c r="AC37" s="30"/>
      <c r="AD37" s="30"/>
      <c r="AE37" s="30"/>
      <c r="AF37" s="30"/>
      <c r="AG37" s="30"/>
      <c r="AH37" s="30"/>
    </row>
    <row r="40" spans="16:34" ht="25.8" x14ac:dyDescent="0.5">
      <c r="P40" s="37"/>
      <c r="Q40" s="37"/>
      <c r="R40" s="37"/>
      <c r="S40" s="37"/>
      <c r="T40" s="37"/>
      <c r="U40" s="37"/>
      <c r="V40" s="37"/>
      <c r="W40" s="37"/>
      <c r="X40" s="37"/>
      <c r="Y40" s="37"/>
      <c r="Z40" s="37"/>
      <c r="AA40" s="37"/>
      <c r="AB40" s="37"/>
    </row>
    <row r="41" spans="16:34" ht="25.8" x14ac:dyDescent="0.5">
      <c r="P41" s="37"/>
      <c r="Q41" s="37"/>
      <c r="R41" s="37"/>
      <c r="S41" s="37"/>
      <c r="T41" s="37"/>
      <c r="U41" s="37"/>
      <c r="V41" s="37"/>
      <c r="W41" s="37"/>
      <c r="X41" s="37"/>
      <c r="Y41" s="37"/>
      <c r="Z41" s="37"/>
      <c r="AA41" s="37"/>
      <c r="AB41" s="37"/>
    </row>
    <row r="42" spans="16:34" ht="25.8" x14ac:dyDescent="0.5">
      <c r="P42" s="37"/>
      <c r="Q42" s="37"/>
      <c r="R42" s="37"/>
      <c r="S42" s="37"/>
      <c r="T42" s="37"/>
      <c r="U42" s="37"/>
      <c r="V42" s="37"/>
      <c r="W42" s="37"/>
      <c r="X42" s="37"/>
      <c r="Y42" s="37"/>
      <c r="Z42" s="37"/>
      <c r="AA42" s="37"/>
      <c r="AB42" s="37"/>
    </row>
    <row r="43" spans="16:34" ht="25.8" x14ac:dyDescent="0.5">
      <c r="P43" s="37"/>
      <c r="Q43" s="37"/>
      <c r="R43" s="37"/>
      <c r="S43" s="37"/>
      <c r="T43" s="37"/>
      <c r="U43" s="37"/>
      <c r="V43" s="37"/>
      <c r="W43" s="37"/>
      <c r="X43" s="37"/>
      <c r="Y43" s="37"/>
      <c r="Z43" s="37"/>
      <c r="AA43" s="37"/>
      <c r="AB43" s="37"/>
    </row>
    <row r="44" spans="16:34" ht="25.8" x14ac:dyDescent="0.5">
      <c r="P44" s="37"/>
      <c r="Q44" s="37"/>
      <c r="R44" s="37"/>
      <c r="S44" s="37"/>
      <c r="T44" s="37"/>
      <c r="U44" s="37"/>
      <c r="V44" s="37"/>
      <c r="W44" s="37"/>
      <c r="X44" s="37"/>
      <c r="Y44" s="37"/>
      <c r="Z44" s="37"/>
      <c r="AA44" s="37"/>
      <c r="AB44" s="37"/>
    </row>
    <row r="45" spans="16:34" ht="25.8" x14ac:dyDescent="0.5">
      <c r="P45" s="37"/>
      <c r="Q45" s="37"/>
      <c r="R45" s="37"/>
      <c r="S45" s="37"/>
      <c r="T45" s="37"/>
      <c r="U45" s="37"/>
      <c r="V45" s="37"/>
      <c r="W45" s="37"/>
      <c r="X45" s="37"/>
      <c r="Y45" s="37"/>
      <c r="Z45" s="37"/>
      <c r="AA45" s="37"/>
      <c r="AB45" s="37"/>
    </row>
    <row r="46" spans="16:34" ht="25.8" x14ac:dyDescent="0.5">
      <c r="P46" s="37"/>
      <c r="Q46" s="37"/>
      <c r="R46" s="37"/>
      <c r="S46" s="37"/>
      <c r="T46" s="37"/>
      <c r="U46" s="37"/>
      <c r="V46" s="37"/>
      <c r="W46" s="37"/>
      <c r="X46" s="37"/>
      <c r="Y46" s="37"/>
      <c r="Z46" s="37"/>
      <c r="AA46" s="37"/>
      <c r="AB46" s="37"/>
    </row>
    <row r="47" spans="16:34" ht="25.8" x14ac:dyDescent="0.5">
      <c r="P47" s="37"/>
      <c r="Q47" s="37"/>
      <c r="R47" s="37"/>
      <c r="S47" s="37"/>
      <c r="T47" s="37"/>
      <c r="U47" s="37"/>
      <c r="V47" s="37"/>
      <c r="W47" s="37"/>
      <c r="X47" s="37"/>
      <c r="Y47" s="37"/>
      <c r="Z47" s="37"/>
      <c r="AA47" s="37"/>
      <c r="AB47" s="37"/>
    </row>
    <row r="48" spans="16:34" ht="25.8" x14ac:dyDescent="0.5">
      <c r="P48" s="37"/>
      <c r="Q48" s="37"/>
      <c r="R48" s="37"/>
      <c r="S48" s="37"/>
      <c r="T48" s="37"/>
      <c r="U48" s="37"/>
      <c r="V48" s="37"/>
      <c r="W48" s="37"/>
      <c r="X48" s="37"/>
      <c r="Y48" s="37"/>
      <c r="Z48" s="37"/>
      <c r="AA48" s="37"/>
      <c r="AB48" s="37"/>
    </row>
    <row r="49" spans="16:28" ht="25.8" x14ac:dyDescent="0.5">
      <c r="P49" s="37"/>
      <c r="Q49" s="37"/>
      <c r="R49" s="37"/>
      <c r="S49" s="37"/>
      <c r="T49" s="37"/>
      <c r="U49" s="37"/>
      <c r="V49" s="37"/>
      <c r="W49" s="37"/>
      <c r="X49" s="37"/>
      <c r="Y49" s="37"/>
      <c r="Z49" s="37"/>
      <c r="AA49" s="37"/>
      <c r="AB49" s="37"/>
    </row>
    <row r="50" spans="16:28" ht="25.8" x14ac:dyDescent="0.5">
      <c r="P50" s="37"/>
      <c r="Q50" s="37"/>
      <c r="R50" s="37"/>
      <c r="S50" s="37"/>
      <c r="T50" s="37"/>
      <c r="U50" s="37"/>
      <c r="V50" s="37"/>
      <c r="W50" s="37"/>
      <c r="X50" s="37"/>
      <c r="Y50" s="37"/>
      <c r="Z50" s="37"/>
      <c r="AA50" s="37"/>
      <c r="AB50" s="37"/>
    </row>
    <row r="51" spans="16:28" ht="25.8" x14ac:dyDescent="0.5">
      <c r="P51" s="37"/>
      <c r="Q51" s="37"/>
      <c r="R51" s="37"/>
      <c r="S51" s="37"/>
      <c r="T51" s="37"/>
      <c r="U51" s="37"/>
      <c r="V51" s="37"/>
      <c r="W51" s="37"/>
      <c r="X51" s="37"/>
      <c r="Y51" s="37"/>
      <c r="Z51" s="37"/>
      <c r="AA51" s="37"/>
      <c r="AB51" s="37"/>
    </row>
    <row r="52" spans="16:28" ht="25.8" x14ac:dyDescent="0.5">
      <c r="P52" s="37"/>
      <c r="Q52" s="37"/>
      <c r="R52" s="37"/>
      <c r="S52" s="37"/>
      <c r="T52" s="37"/>
      <c r="U52" s="37"/>
      <c r="V52" s="37"/>
      <c r="W52" s="37"/>
      <c r="X52" s="37"/>
      <c r="Y52" s="37"/>
      <c r="Z52" s="37"/>
      <c r="AA52" s="37"/>
      <c r="AB52" s="37"/>
    </row>
    <row r="53" spans="16:28" ht="25.8" x14ac:dyDescent="0.5">
      <c r="P53" s="37"/>
      <c r="Q53" s="37"/>
      <c r="R53" s="37"/>
      <c r="S53" s="37"/>
      <c r="T53" s="37"/>
      <c r="U53" s="37"/>
      <c r="V53" s="37"/>
      <c r="W53" s="37"/>
      <c r="X53" s="37"/>
      <c r="Y53" s="37"/>
      <c r="Z53" s="37"/>
      <c r="AA53" s="37"/>
      <c r="AB53" s="37"/>
    </row>
    <row r="54" spans="16:28" ht="25.8" x14ac:dyDescent="0.5">
      <c r="P54" s="37"/>
      <c r="Q54" s="37"/>
      <c r="R54" s="37"/>
      <c r="S54" s="37"/>
      <c r="T54" s="37"/>
      <c r="U54" s="37"/>
      <c r="V54" s="37"/>
      <c r="W54" s="37"/>
      <c r="X54" s="37"/>
      <c r="Y54" s="37"/>
      <c r="Z54" s="37"/>
      <c r="AA54" s="37"/>
      <c r="AB54" s="37"/>
    </row>
    <row r="55" spans="16:28" ht="25.8" x14ac:dyDescent="0.5">
      <c r="P55" s="37"/>
      <c r="Q55" s="37"/>
      <c r="R55" s="37"/>
      <c r="S55" s="37"/>
      <c r="T55" s="37"/>
      <c r="U55" s="37"/>
      <c r="V55" s="37"/>
      <c r="W55" s="37"/>
      <c r="X55" s="37"/>
      <c r="Y55" s="37"/>
      <c r="Z55" s="37"/>
      <c r="AA55" s="37"/>
      <c r="AB55" s="37"/>
    </row>
    <row r="56" spans="16:28" ht="25.8" x14ac:dyDescent="0.5">
      <c r="P56" s="37"/>
      <c r="Q56" s="38"/>
      <c r="R56" s="38"/>
      <c r="S56" s="38"/>
      <c r="T56" s="37"/>
      <c r="U56" s="37"/>
      <c r="V56" s="37"/>
      <c r="W56" s="37"/>
      <c r="X56" s="37"/>
      <c r="Y56" s="37"/>
      <c r="Z56" s="37"/>
      <c r="AA56" s="37"/>
      <c r="AB56" s="37"/>
    </row>
    <row r="57" spans="16:28" ht="25.8" x14ac:dyDescent="0.5">
      <c r="P57" s="37"/>
      <c r="Q57" s="38"/>
      <c r="R57" s="39"/>
      <c r="S57" s="38"/>
      <c r="T57" s="37"/>
      <c r="U57" s="37"/>
      <c r="V57" s="37"/>
      <c r="W57" s="37"/>
      <c r="X57" s="37"/>
      <c r="Y57" s="37"/>
      <c r="Z57" s="37"/>
      <c r="AA57" s="37"/>
      <c r="AB57" s="37"/>
    </row>
    <row r="58" spans="16:28" ht="25.8" x14ac:dyDescent="0.5">
      <c r="P58" s="37"/>
      <c r="Q58" s="38"/>
      <c r="R58" s="39"/>
      <c r="S58" s="38"/>
      <c r="T58" s="37"/>
      <c r="U58" s="37"/>
      <c r="V58" s="37"/>
      <c r="W58" s="37"/>
      <c r="X58" s="37"/>
      <c r="Y58" s="37"/>
      <c r="Z58" s="37"/>
      <c r="AA58" s="37"/>
      <c r="AB58" s="37"/>
    </row>
    <row r="59" spans="16:28" ht="25.8" x14ac:dyDescent="0.5">
      <c r="P59" s="37"/>
      <c r="Q59" s="37"/>
      <c r="R59" s="37"/>
      <c r="S59" s="37"/>
      <c r="T59" s="37"/>
      <c r="U59" s="37"/>
      <c r="V59" s="37"/>
      <c r="W59" s="37"/>
      <c r="X59" s="37"/>
      <c r="Y59" s="37"/>
      <c r="Z59" s="37"/>
      <c r="AA59" s="37"/>
      <c r="AB59" s="37"/>
    </row>
    <row r="60" spans="16:28" ht="25.8" x14ac:dyDescent="0.5">
      <c r="P60" s="37"/>
      <c r="Q60" s="37"/>
      <c r="R60" s="37"/>
      <c r="S60" s="37"/>
      <c r="T60" s="37"/>
      <c r="U60" s="37"/>
      <c r="V60" s="37"/>
      <c r="W60" s="37"/>
      <c r="X60" s="37"/>
      <c r="Y60" s="37"/>
      <c r="Z60" s="37"/>
      <c r="AA60" s="37"/>
      <c r="AB60" s="37"/>
    </row>
    <row r="61" spans="16:28" ht="25.8" x14ac:dyDescent="0.5">
      <c r="P61" s="37"/>
      <c r="Q61" s="37"/>
      <c r="R61" s="37"/>
      <c r="S61" s="37"/>
      <c r="T61" s="37"/>
      <c r="U61" s="37"/>
      <c r="V61" s="37"/>
      <c r="W61" s="37"/>
      <c r="X61" s="37"/>
      <c r="Y61" s="37"/>
      <c r="Z61" s="37"/>
      <c r="AA61" s="37"/>
      <c r="AB61" s="37"/>
    </row>
    <row r="62" spans="16:28" ht="25.8" x14ac:dyDescent="0.5">
      <c r="P62" s="37"/>
      <c r="Q62" s="37"/>
      <c r="R62" s="37"/>
      <c r="S62" s="37"/>
      <c r="T62" s="37"/>
      <c r="U62" s="37"/>
      <c r="V62" s="37"/>
      <c r="W62" s="37"/>
      <c r="X62" s="37"/>
      <c r="Y62" s="37"/>
      <c r="Z62" s="37"/>
      <c r="AA62" s="37"/>
      <c r="AB62" s="37"/>
    </row>
    <row r="67" spans="16:22" x14ac:dyDescent="0.3">
      <c r="P67" s="33"/>
    </row>
    <row r="68" spans="16:22" x14ac:dyDescent="0.3">
      <c r="P68" s="33"/>
    </row>
    <row r="69" spans="16:22" x14ac:dyDescent="0.3">
      <c r="P69" s="33"/>
    </row>
    <row r="73" spans="16:22" x14ac:dyDescent="0.3">
      <c r="Q73" s="40"/>
      <c r="R73" s="40"/>
      <c r="S73" s="40"/>
      <c r="T73" s="40"/>
      <c r="U73" s="40"/>
      <c r="V73" s="40"/>
    </row>
    <row r="74" spans="16:22" x14ac:dyDescent="0.3">
      <c r="Q74" s="40"/>
      <c r="R74" s="40"/>
      <c r="S74" s="40"/>
      <c r="T74" s="40"/>
      <c r="U74" s="40"/>
      <c r="V74" s="40"/>
    </row>
    <row r="79" spans="16:22" x14ac:dyDescent="0.3">
      <c r="Q79" s="40"/>
      <c r="R79" s="40"/>
      <c r="S79" s="40"/>
      <c r="T79" s="40"/>
      <c r="U79" s="40"/>
      <c r="V79" s="40"/>
    </row>
    <row r="80" spans="16:22" x14ac:dyDescent="0.3">
      <c r="Q80" s="40"/>
      <c r="R80" s="40"/>
      <c r="S80" s="40"/>
      <c r="T80" s="40"/>
      <c r="U80" s="40"/>
      <c r="V80" s="40"/>
    </row>
  </sheetData>
  <mergeCells count="3">
    <mergeCell ref="X22:Y23"/>
    <mergeCell ref="X27:Y28"/>
    <mergeCell ref="X34:Y36"/>
  </mergeCells>
  <pageMargins left="0.7" right="0.7" top="0.75" bottom="0.75" header="0.3" footer="0.3"/>
  <pageSetup scale="33"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85B82-90CD-4481-9849-EEDA6CFFD88F}">
  <dimension ref="E3:V34"/>
  <sheetViews>
    <sheetView workbookViewId="0">
      <selection activeCell="D24" sqref="D24"/>
    </sheetView>
  </sheetViews>
  <sheetFormatPr defaultColWidth="8.88671875" defaultRowHeight="14.4" x14ac:dyDescent="0.3"/>
  <cols>
    <col min="1" max="7" width="8.88671875" style="5"/>
    <col min="8" max="8" width="47.33203125" style="5" customWidth="1"/>
    <col min="9" max="9" width="11" style="5" customWidth="1"/>
    <col min="10" max="11" width="8.88671875" style="5"/>
    <col min="12" max="12" width="11.44140625" style="5" customWidth="1"/>
    <col min="13" max="16384" width="8.88671875" style="5"/>
  </cols>
  <sheetData>
    <row r="3" spans="5:22" x14ac:dyDescent="0.3">
      <c r="E3" s="69"/>
      <c r="G3" s="158" t="s">
        <v>61</v>
      </c>
      <c r="H3" s="158"/>
      <c r="I3" s="158"/>
      <c r="J3" s="158"/>
    </row>
    <row r="4" spans="5:22" x14ac:dyDescent="0.3">
      <c r="G4" s="158"/>
      <c r="H4" s="158"/>
      <c r="I4" s="158"/>
      <c r="J4" s="158"/>
    </row>
    <row r="5" spans="5:22" x14ac:dyDescent="0.3">
      <c r="G5" s="158"/>
      <c r="H5" s="158"/>
      <c r="I5" s="158"/>
      <c r="J5" s="158"/>
    </row>
    <row r="6" spans="5:22" x14ac:dyDescent="0.3">
      <c r="H6" s="120"/>
      <c r="I6" s="120"/>
      <c r="J6" s="120"/>
      <c r="K6" s="120"/>
      <c r="L6" s="120"/>
    </row>
    <row r="7" spans="5:22" ht="17.399999999999999" x14ac:dyDescent="0.3">
      <c r="H7" s="70" t="s">
        <v>18</v>
      </c>
      <c r="K7" s="120"/>
      <c r="L7" s="120"/>
      <c r="T7" s="120"/>
      <c r="U7" s="120"/>
      <c r="V7" s="120"/>
    </row>
    <row r="8" spans="5:22" x14ac:dyDescent="0.3">
      <c r="H8" s="71" t="s">
        <v>19</v>
      </c>
      <c r="L8" s="120"/>
      <c r="T8" s="120"/>
      <c r="U8" s="120"/>
      <c r="V8" s="120"/>
    </row>
    <row r="9" spans="5:22" x14ac:dyDescent="0.3">
      <c r="H9" s="71" t="s">
        <v>20</v>
      </c>
      <c r="L9" s="120"/>
      <c r="T9" s="120"/>
      <c r="U9" s="120"/>
      <c r="V9" s="120"/>
    </row>
    <row r="10" spans="5:22" x14ac:dyDescent="0.3">
      <c r="R10" s="120"/>
      <c r="S10" s="120"/>
      <c r="T10" s="120"/>
      <c r="U10" s="120"/>
      <c r="V10" s="120"/>
    </row>
    <row r="11" spans="5:22" x14ac:dyDescent="0.3">
      <c r="H11" s="72" t="s">
        <v>43</v>
      </c>
      <c r="J11" s="73">
        <v>2</v>
      </c>
      <c r="N11" s="74" t="s">
        <v>44</v>
      </c>
      <c r="O11" s="75" t="s">
        <v>45</v>
      </c>
      <c r="U11" s="120"/>
      <c r="V11" s="120"/>
    </row>
    <row r="12" spans="5:22" x14ac:dyDescent="0.3">
      <c r="H12" s="71"/>
      <c r="I12" s="57">
        <v>2</v>
      </c>
      <c r="J12" s="76" t="s">
        <v>46</v>
      </c>
      <c r="L12" s="77" t="s">
        <v>47</v>
      </c>
      <c r="N12" s="78">
        <v>0.15</v>
      </c>
      <c r="O12" s="79">
        <v>0.86050000000000004</v>
      </c>
      <c r="V12" s="120"/>
    </row>
    <row r="13" spans="5:22" x14ac:dyDescent="0.3">
      <c r="H13" s="72" t="s">
        <v>48</v>
      </c>
      <c r="J13" s="80">
        <v>1</v>
      </c>
      <c r="L13" s="81">
        <f>J13/60</f>
        <v>1.6666666666666666E-2</v>
      </c>
      <c r="N13" s="78">
        <v>0.2</v>
      </c>
      <c r="O13" s="79">
        <v>0.81820000000000004</v>
      </c>
    </row>
    <row r="14" spans="5:22" x14ac:dyDescent="0.3">
      <c r="H14" s="71"/>
      <c r="I14" s="57">
        <v>5</v>
      </c>
      <c r="J14" s="82" t="s">
        <v>46</v>
      </c>
      <c r="K14" s="83" t="s">
        <v>24</v>
      </c>
      <c r="L14" s="84">
        <f>J13/J15</f>
        <v>0.2</v>
      </c>
      <c r="M14" s="85"/>
      <c r="N14" s="78">
        <v>0.25</v>
      </c>
      <c r="O14" s="79">
        <v>0.77780000000000005</v>
      </c>
    </row>
    <row r="15" spans="5:22" x14ac:dyDescent="0.3">
      <c r="H15" s="72" t="s">
        <v>49</v>
      </c>
      <c r="J15" s="80">
        <v>5</v>
      </c>
      <c r="L15" s="81">
        <f>J15/60</f>
        <v>8.3333333333333329E-2</v>
      </c>
      <c r="N15" s="78">
        <v>0.3</v>
      </c>
      <c r="O15" s="79">
        <v>0.73909999999999998</v>
      </c>
    </row>
    <row r="16" spans="5:22" ht="17.399999999999999" x14ac:dyDescent="0.3">
      <c r="I16" s="57">
        <v>8</v>
      </c>
      <c r="N16" s="78">
        <v>0.35</v>
      </c>
      <c r="O16" s="79">
        <v>0.70209999999999995</v>
      </c>
      <c r="S16" s="57"/>
      <c r="V16" s="86"/>
    </row>
    <row r="17" spans="7:22" x14ac:dyDescent="0.3">
      <c r="N17" s="78">
        <v>0.4</v>
      </c>
      <c r="O17" s="79">
        <v>0.66669999999999996</v>
      </c>
    </row>
    <row r="18" spans="7:22" ht="17.399999999999999" x14ac:dyDescent="0.3">
      <c r="H18" s="159" t="s">
        <v>26</v>
      </c>
      <c r="I18" s="159"/>
      <c r="L18" s="5">
        <v>5</v>
      </c>
      <c r="N18" s="78">
        <v>0.45</v>
      </c>
      <c r="O18" s="79">
        <v>0.63270000000000004</v>
      </c>
    </row>
    <row r="19" spans="7:22" x14ac:dyDescent="0.3">
      <c r="N19" s="78">
        <v>0.5</v>
      </c>
      <c r="O19" s="87">
        <v>0.6</v>
      </c>
      <c r="S19" s="57"/>
    </row>
    <row r="20" spans="7:22" ht="17.399999999999999" x14ac:dyDescent="0.3">
      <c r="G20" s="88" t="s">
        <v>27</v>
      </c>
      <c r="H20" s="160" t="s">
        <v>50</v>
      </c>
      <c r="I20" s="160"/>
      <c r="J20" s="89">
        <v>3</v>
      </c>
      <c r="N20" s="78">
        <v>0.55000000000000004</v>
      </c>
      <c r="O20" s="79">
        <v>0.56859999999999999</v>
      </c>
      <c r="V20" s="90"/>
    </row>
    <row r="21" spans="7:22" ht="15.6" x14ac:dyDescent="0.3">
      <c r="G21" s="91"/>
      <c r="H21" s="92"/>
      <c r="I21" s="120"/>
      <c r="J21" s="93"/>
      <c r="N21" s="78">
        <v>0.6</v>
      </c>
      <c r="O21" s="79">
        <v>0.53849999999999998</v>
      </c>
    </row>
    <row r="22" spans="7:22" ht="15.6" x14ac:dyDescent="0.3">
      <c r="G22" s="88" t="s">
        <v>51</v>
      </c>
      <c r="H22" s="160" t="s">
        <v>30</v>
      </c>
      <c r="I22" s="160"/>
      <c r="J22" s="94">
        <f>(((L13)/L15)^J11)*(L13*L15)/(FACT(J11-1)*((J11*L15-L13)^2))*J20</f>
        <v>7.4074074074074086E-3</v>
      </c>
      <c r="N22" s="78">
        <v>0.65</v>
      </c>
      <c r="O22" s="79">
        <v>0.50939999999999996</v>
      </c>
    </row>
    <row r="23" spans="7:22" ht="15.6" x14ac:dyDescent="0.3">
      <c r="G23" s="91"/>
      <c r="H23" s="92"/>
      <c r="I23" s="120"/>
      <c r="J23" s="95"/>
      <c r="N23" s="78">
        <v>0.7</v>
      </c>
      <c r="O23" s="79">
        <v>0.48149999999999998</v>
      </c>
    </row>
    <row r="24" spans="7:22" ht="15.6" x14ac:dyDescent="0.3">
      <c r="G24" s="88" t="s">
        <v>31</v>
      </c>
      <c r="H24" s="160" t="s">
        <v>32</v>
      </c>
      <c r="I24" s="160"/>
      <c r="J24" s="94">
        <f>J22+(L13/L15)</f>
        <v>0.20740740740740743</v>
      </c>
      <c r="N24" s="78">
        <v>0.75</v>
      </c>
      <c r="O24" s="96">
        <v>0.45450000000000002</v>
      </c>
    </row>
    <row r="25" spans="7:22" ht="15.6" x14ac:dyDescent="0.3">
      <c r="G25" s="91"/>
      <c r="H25" s="92"/>
      <c r="I25" s="120"/>
      <c r="J25" s="95"/>
      <c r="N25" s="78">
        <v>0.8</v>
      </c>
      <c r="O25" s="79">
        <v>0.42859999999999998</v>
      </c>
    </row>
    <row r="26" spans="7:22" ht="15.6" x14ac:dyDescent="0.3">
      <c r="G26" s="88" t="s">
        <v>33</v>
      </c>
      <c r="H26" s="160" t="s">
        <v>34</v>
      </c>
      <c r="I26" s="160"/>
      <c r="J26" s="97">
        <f>J22/L13</f>
        <v>0.44444444444444453</v>
      </c>
      <c r="K26" s="161" t="s">
        <v>52</v>
      </c>
      <c r="L26" s="162"/>
      <c r="N26" s="78">
        <v>0.85</v>
      </c>
      <c r="O26" s="79">
        <v>0.40350000000000003</v>
      </c>
    </row>
    <row r="27" spans="7:22" ht="15.6" x14ac:dyDescent="0.3">
      <c r="G27" s="91"/>
      <c r="H27" s="92"/>
      <c r="I27" s="120"/>
      <c r="J27" s="95"/>
      <c r="N27" s="78">
        <v>0.9</v>
      </c>
      <c r="O27" s="79">
        <v>0.37930000000000003</v>
      </c>
    </row>
    <row r="28" spans="7:22" ht="15.6" x14ac:dyDescent="0.3">
      <c r="G28" s="88" t="s">
        <v>36</v>
      </c>
      <c r="H28" s="160" t="s">
        <v>37</v>
      </c>
      <c r="I28" s="160"/>
      <c r="J28" s="97">
        <f>J26+1/L15</f>
        <v>12.444444444444445</v>
      </c>
      <c r="K28" s="161" t="s">
        <v>52</v>
      </c>
      <c r="L28" s="162"/>
      <c r="N28" s="78">
        <v>0.95</v>
      </c>
      <c r="O28" s="79">
        <v>0.35589999999999999</v>
      </c>
    </row>
    <row r="29" spans="7:22" ht="15.6" x14ac:dyDescent="0.3">
      <c r="G29" s="91"/>
      <c r="H29" s="92"/>
      <c r="I29" s="120"/>
      <c r="J29" s="95"/>
      <c r="N29" s="78">
        <v>1</v>
      </c>
      <c r="O29" s="79">
        <v>0.33329999999999999</v>
      </c>
    </row>
    <row r="30" spans="7:22" ht="15.6" x14ac:dyDescent="0.3">
      <c r="G30" s="88" t="s">
        <v>38</v>
      </c>
      <c r="H30" s="160" t="s">
        <v>53</v>
      </c>
      <c r="I30" s="160"/>
      <c r="J30" s="94">
        <f>(((1/FACT(J11))*(L13/L15)^J11)*((J11*L15)/((J11*L15-L13)))*J20)</f>
        <v>6.666666666666668E-2</v>
      </c>
      <c r="N30" s="78">
        <v>1.2</v>
      </c>
      <c r="O30" s="87">
        <v>0.25</v>
      </c>
    </row>
    <row r="31" spans="7:22" ht="15.6" x14ac:dyDescent="0.3">
      <c r="J31" s="98"/>
      <c r="N31" s="78">
        <v>1.4</v>
      </c>
      <c r="O31" s="79">
        <v>0.17649999999999999</v>
      </c>
    </row>
    <row r="32" spans="7:22" ht="15.6" x14ac:dyDescent="0.3">
      <c r="G32" s="88" t="s">
        <v>40</v>
      </c>
      <c r="H32" s="160" t="s">
        <v>54</v>
      </c>
      <c r="I32" s="160"/>
      <c r="J32" s="94">
        <f>(((J13/J15)^J34))/(FACT(2)*2^(J34-2))*J20</f>
        <v>6.0000000000000019E-3</v>
      </c>
      <c r="N32" s="78">
        <v>1.6</v>
      </c>
      <c r="O32" s="79">
        <v>0.1111</v>
      </c>
    </row>
    <row r="33" spans="7:15" x14ac:dyDescent="0.3">
      <c r="N33" s="78">
        <v>1.8</v>
      </c>
      <c r="O33" s="79">
        <v>5.2600000000000001E-2</v>
      </c>
    </row>
    <row r="34" spans="7:15" ht="17.399999999999999" x14ac:dyDescent="0.3">
      <c r="G34" s="88" t="s">
        <v>42</v>
      </c>
      <c r="J34" s="99">
        <v>3</v>
      </c>
    </row>
  </sheetData>
  <mergeCells count="11">
    <mergeCell ref="K26:L26"/>
    <mergeCell ref="H28:I28"/>
    <mergeCell ref="K28:L28"/>
    <mergeCell ref="H30:I30"/>
    <mergeCell ref="H32:I32"/>
    <mergeCell ref="H26:I26"/>
    <mergeCell ref="G3:J5"/>
    <mergeCell ref="H18:I18"/>
    <mergeCell ref="H20:I20"/>
    <mergeCell ref="H22:I22"/>
    <mergeCell ref="H24:I24"/>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E3:W34"/>
  <sheetViews>
    <sheetView zoomScale="90" zoomScaleNormal="90" workbookViewId="0"/>
  </sheetViews>
  <sheetFormatPr defaultColWidth="8.88671875" defaultRowHeight="14.4" x14ac:dyDescent="0.3"/>
  <cols>
    <col min="1" max="7" width="8.88671875" style="5"/>
    <col min="8" max="8" width="47.33203125" style="5" customWidth="1"/>
    <col min="9" max="9" width="11" style="5" customWidth="1"/>
    <col min="10" max="11" width="8.88671875" style="5"/>
    <col min="12" max="12" width="11.44140625" style="5" customWidth="1"/>
    <col min="13" max="13" width="4.88671875" style="5" customWidth="1"/>
    <col min="14" max="14" width="4.109375" style="5" customWidth="1"/>
    <col min="15" max="16384" width="8.88671875" style="5"/>
  </cols>
  <sheetData>
    <row r="3" spans="5:23" x14ac:dyDescent="0.3">
      <c r="E3" s="69"/>
      <c r="G3" s="158" t="s">
        <v>60</v>
      </c>
      <c r="H3" s="158"/>
      <c r="I3" s="158"/>
      <c r="J3" s="158"/>
    </row>
    <row r="4" spans="5:23" x14ac:dyDescent="0.3">
      <c r="G4" s="158"/>
      <c r="H4" s="158"/>
      <c r="I4" s="158"/>
      <c r="J4" s="158"/>
    </row>
    <row r="5" spans="5:23" x14ac:dyDescent="0.3">
      <c r="G5" s="158"/>
      <c r="H5" s="158"/>
      <c r="I5" s="158"/>
      <c r="J5" s="158"/>
    </row>
    <row r="6" spans="5:23" x14ac:dyDescent="0.3">
      <c r="H6" s="52"/>
      <c r="I6" s="52"/>
      <c r="J6" s="52"/>
      <c r="K6" s="52"/>
      <c r="L6" s="52"/>
      <c r="M6" s="52"/>
    </row>
    <row r="7" spans="5:23" ht="17.399999999999999" x14ac:dyDescent="0.3">
      <c r="H7" s="70" t="s">
        <v>18</v>
      </c>
      <c r="K7" s="52"/>
      <c r="L7" s="52"/>
      <c r="M7" s="52"/>
      <c r="U7" s="52"/>
      <c r="V7" s="52"/>
      <c r="W7" s="52"/>
    </row>
    <row r="8" spans="5:23" x14ac:dyDescent="0.3">
      <c r="H8" s="71" t="s">
        <v>19</v>
      </c>
      <c r="L8" s="52"/>
      <c r="M8" s="52"/>
      <c r="U8" s="52"/>
      <c r="V8" s="52"/>
      <c r="W8" s="52"/>
    </row>
    <row r="9" spans="5:23" x14ac:dyDescent="0.3">
      <c r="H9" s="71" t="s">
        <v>20</v>
      </c>
      <c r="L9" s="52"/>
      <c r="M9" s="52"/>
      <c r="U9" s="52"/>
      <c r="V9" s="52"/>
      <c r="W9" s="52"/>
    </row>
    <row r="10" spans="5:23" x14ac:dyDescent="0.3">
      <c r="S10" s="52"/>
      <c r="T10" s="52"/>
      <c r="U10" s="52"/>
      <c r="V10" s="52"/>
      <c r="W10" s="52"/>
    </row>
    <row r="11" spans="5:23" x14ac:dyDescent="0.3">
      <c r="H11" s="72" t="s">
        <v>43</v>
      </c>
      <c r="J11" s="73">
        <v>2</v>
      </c>
      <c r="O11" s="74" t="s">
        <v>44</v>
      </c>
      <c r="P11" s="75" t="s">
        <v>45</v>
      </c>
      <c r="V11" s="52"/>
      <c r="W11" s="52"/>
    </row>
    <row r="12" spans="5:23" x14ac:dyDescent="0.3">
      <c r="H12" s="71"/>
      <c r="I12" s="57">
        <v>2</v>
      </c>
      <c r="J12" s="76" t="s">
        <v>46</v>
      </c>
      <c r="L12" s="77" t="s">
        <v>47</v>
      </c>
      <c r="M12" s="111"/>
      <c r="O12" s="78">
        <v>0.15</v>
      </c>
      <c r="P12" s="79">
        <v>0.86050000000000004</v>
      </c>
      <c r="W12" s="52"/>
    </row>
    <row r="13" spans="5:23" x14ac:dyDescent="0.3">
      <c r="H13" s="72" t="s">
        <v>48</v>
      </c>
      <c r="J13" s="113">
        <v>45</v>
      </c>
      <c r="L13" s="81">
        <f>J13/60</f>
        <v>0.75</v>
      </c>
      <c r="M13" s="110"/>
      <c r="O13" s="78">
        <v>0.2</v>
      </c>
      <c r="P13" s="79">
        <v>0.81820000000000004</v>
      </c>
    </row>
    <row r="14" spans="5:23" x14ac:dyDescent="0.3">
      <c r="H14" s="71"/>
      <c r="I14" s="57">
        <v>5</v>
      </c>
      <c r="J14" s="82" t="s">
        <v>46</v>
      </c>
      <c r="K14" s="83" t="s">
        <v>24</v>
      </c>
      <c r="L14" s="122">
        <f>J13/J15</f>
        <v>0.75</v>
      </c>
      <c r="M14" s="109"/>
      <c r="N14" s="85"/>
      <c r="O14" s="78">
        <v>0.25</v>
      </c>
      <c r="P14" s="79">
        <v>0.77780000000000005</v>
      </c>
    </row>
    <row r="15" spans="5:23" x14ac:dyDescent="0.3">
      <c r="H15" s="72" t="s">
        <v>49</v>
      </c>
      <c r="J15" s="113">
        <v>60</v>
      </c>
      <c r="L15" s="115">
        <f>J15/60</f>
        <v>1</v>
      </c>
      <c r="M15" s="110"/>
      <c r="O15" s="78">
        <v>0.3</v>
      </c>
      <c r="P15" s="79">
        <v>0.73909999999999998</v>
      </c>
    </row>
    <row r="16" spans="5:23" ht="17.399999999999999" x14ac:dyDescent="0.3">
      <c r="I16" s="57">
        <v>8</v>
      </c>
      <c r="O16" s="78">
        <v>0.35</v>
      </c>
      <c r="P16" s="79">
        <v>0.70209999999999995</v>
      </c>
      <c r="T16" s="57"/>
      <c r="W16" s="86"/>
    </row>
    <row r="17" spans="7:23" x14ac:dyDescent="0.3">
      <c r="O17" s="78">
        <v>0.4</v>
      </c>
      <c r="P17" s="79">
        <v>0.66669999999999996</v>
      </c>
    </row>
    <row r="18" spans="7:23" ht="17.399999999999999" x14ac:dyDescent="0.3">
      <c r="H18" s="159" t="s">
        <v>26</v>
      </c>
      <c r="I18" s="159"/>
      <c r="O18" s="78">
        <v>0.45</v>
      </c>
      <c r="P18" s="79">
        <v>0.63270000000000004</v>
      </c>
    </row>
    <row r="19" spans="7:23" x14ac:dyDescent="0.3">
      <c r="O19" s="78">
        <v>0.5</v>
      </c>
      <c r="P19" s="87">
        <v>0.6</v>
      </c>
      <c r="T19" s="57"/>
    </row>
    <row r="20" spans="7:23" ht="17.399999999999999" x14ac:dyDescent="0.3">
      <c r="G20" s="88" t="s">
        <v>27</v>
      </c>
      <c r="H20" s="160" t="s">
        <v>50</v>
      </c>
      <c r="I20" s="160"/>
      <c r="J20" s="112">
        <v>0.45450000000000002</v>
      </c>
      <c r="O20" s="78">
        <v>0.55000000000000004</v>
      </c>
      <c r="P20" s="79">
        <v>0.56859999999999999</v>
      </c>
      <c r="W20" s="90"/>
    </row>
    <row r="21" spans="7:23" ht="15.6" x14ac:dyDescent="0.3">
      <c r="G21" s="91"/>
      <c r="H21" s="92"/>
      <c r="I21" s="52"/>
      <c r="J21" s="93"/>
      <c r="O21" s="78">
        <v>0.6</v>
      </c>
      <c r="P21" s="79">
        <v>0.53849999999999998</v>
      </c>
    </row>
    <row r="22" spans="7:23" ht="15.6" x14ac:dyDescent="0.3">
      <c r="G22" s="88" t="s">
        <v>51</v>
      </c>
      <c r="H22" s="160" t="s">
        <v>30</v>
      </c>
      <c r="I22" s="160"/>
      <c r="J22" s="94">
        <f>(((L13)/L15)^J11)*(L13*L15)/(FACT(J11-1)*((J11*L15-L13)^2))*J20</f>
        <v>0.12271500000000002</v>
      </c>
      <c r="O22" s="78">
        <v>0.65</v>
      </c>
      <c r="P22" s="79">
        <v>0.50939999999999996</v>
      </c>
    </row>
    <row r="23" spans="7:23" ht="15.6" x14ac:dyDescent="0.3">
      <c r="G23" s="91"/>
      <c r="H23" s="92"/>
      <c r="I23" s="52"/>
      <c r="J23" s="95"/>
      <c r="O23" s="78">
        <v>0.7</v>
      </c>
      <c r="P23" s="79">
        <v>0.48149999999999998</v>
      </c>
    </row>
    <row r="24" spans="7:23" ht="15.6" x14ac:dyDescent="0.3">
      <c r="G24" s="88" t="s">
        <v>31</v>
      </c>
      <c r="H24" s="160" t="s">
        <v>32</v>
      </c>
      <c r="I24" s="160"/>
      <c r="J24" s="124">
        <f>J22+(L13/L15)</f>
        <v>0.87271500000000002</v>
      </c>
      <c r="O24" s="108">
        <v>0.75</v>
      </c>
      <c r="P24" s="123">
        <v>0.45450000000000002</v>
      </c>
    </row>
    <row r="25" spans="7:23" ht="15.6" x14ac:dyDescent="0.3">
      <c r="G25" s="91"/>
      <c r="H25" s="92"/>
      <c r="I25" s="52"/>
      <c r="J25" s="95"/>
      <c r="O25" s="78">
        <v>0.8</v>
      </c>
      <c r="P25" s="79">
        <v>0.42859999999999998</v>
      </c>
    </row>
    <row r="26" spans="7:23" ht="15.6" x14ac:dyDescent="0.3">
      <c r="G26" s="88" t="s">
        <v>33</v>
      </c>
      <c r="H26" s="160" t="s">
        <v>34</v>
      </c>
      <c r="I26" s="160"/>
      <c r="J26" s="97">
        <f>J22/L13</f>
        <v>0.16362000000000002</v>
      </c>
      <c r="K26" s="161" t="s">
        <v>52</v>
      </c>
      <c r="L26" s="162"/>
      <c r="M26" s="52"/>
      <c r="O26" s="78">
        <v>0.85</v>
      </c>
      <c r="P26" s="79">
        <v>0.40350000000000003</v>
      </c>
    </row>
    <row r="27" spans="7:23" ht="15.6" x14ac:dyDescent="0.3">
      <c r="G27" s="91"/>
      <c r="H27" s="92"/>
      <c r="I27" s="52"/>
      <c r="J27" s="95"/>
      <c r="O27" s="78">
        <v>0.9</v>
      </c>
      <c r="P27" s="79">
        <v>0.37930000000000003</v>
      </c>
    </row>
    <row r="28" spans="7:23" ht="15.6" x14ac:dyDescent="0.3">
      <c r="G28" s="88" t="s">
        <v>36</v>
      </c>
      <c r="H28" s="160" t="s">
        <v>37</v>
      </c>
      <c r="I28" s="160"/>
      <c r="J28" s="97">
        <f>J26+1/L15</f>
        <v>1.1636200000000001</v>
      </c>
      <c r="K28" s="161" t="s">
        <v>52</v>
      </c>
      <c r="L28" s="162"/>
      <c r="M28" s="52"/>
      <c r="O28" s="78">
        <v>0.95</v>
      </c>
      <c r="P28" s="79">
        <v>0.35589999999999999</v>
      </c>
    </row>
    <row r="29" spans="7:23" ht="15.6" x14ac:dyDescent="0.3">
      <c r="G29" s="91"/>
      <c r="H29" s="92"/>
      <c r="I29" s="52"/>
      <c r="J29" s="95"/>
      <c r="O29" s="78">
        <v>1</v>
      </c>
      <c r="P29" s="79">
        <v>0.33329999999999999</v>
      </c>
    </row>
    <row r="30" spans="7:23" ht="15.6" x14ac:dyDescent="0.3">
      <c r="G30" s="88" t="s">
        <v>38</v>
      </c>
      <c r="H30" s="160" t="s">
        <v>53</v>
      </c>
      <c r="I30" s="160"/>
      <c r="J30" s="94">
        <f>(((1/FACT(J11))*(L13/L15)^J11)*((J11*L15)/((J11*L15-L13)))*J20)</f>
        <v>0.20452500000000001</v>
      </c>
      <c r="O30" s="78">
        <v>1.2</v>
      </c>
      <c r="P30" s="87">
        <v>0.25</v>
      </c>
    </row>
    <row r="31" spans="7:23" ht="15.6" x14ac:dyDescent="0.3">
      <c r="J31" s="98"/>
      <c r="O31" s="78">
        <v>1.4</v>
      </c>
      <c r="P31" s="79">
        <v>0.17649999999999999</v>
      </c>
    </row>
    <row r="32" spans="7:23" ht="15.6" x14ac:dyDescent="0.3">
      <c r="G32" s="88" t="s">
        <v>40</v>
      </c>
      <c r="H32" s="160" t="s">
        <v>54</v>
      </c>
      <c r="I32" s="160"/>
      <c r="J32" s="94">
        <f>(((J13/J15)^J34))/(FACT(2)*2^(J34-2))*J20</f>
        <v>0.90900000000000003</v>
      </c>
      <c r="O32" s="78">
        <v>1.6</v>
      </c>
      <c r="P32" s="79">
        <v>0.1111</v>
      </c>
    </row>
    <row r="33" spans="7:16" x14ac:dyDescent="0.3">
      <c r="O33" s="78">
        <v>1.8</v>
      </c>
      <c r="P33" s="79">
        <v>5.2600000000000001E-2</v>
      </c>
    </row>
    <row r="34" spans="7:16" ht="17.399999999999999" x14ac:dyDescent="0.3">
      <c r="G34" s="88" t="s">
        <v>42</v>
      </c>
      <c r="J34" s="99">
        <v>0</v>
      </c>
    </row>
  </sheetData>
  <mergeCells count="11">
    <mergeCell ref="G3:J5"/>
    <mergeCell ref="H18:I18"/>
    <mergeCell ref="H20:I20"/>
    <mergeCell ref="H22:I22"/>
    <mergeCell ref="H24:I24"/>
    <mergeCell ref="K26:L26"/>
    <mergeCell ref="H28:I28"/>
    <mergeCell ref="K28:L28"/>
    <mergeCell ref="H30:I30"/>
    <mergeCell ref="H32:I32"/>
    <mergeCell ref="H26:I26"/>
  </mergeCells>
  <pageMargins left="0.7" right="0.7" top="0.75" bottom="0.75" header="0.3" footer="0.3"/>
  <pageSetup scale="51"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F5DBA-2680-49E8-97F0-BF7D2F816C30}">
  <dimension ref="E3:V34"/>
  <sheetViews>
    <sheetView workbookViewId="0">
      <selection activeCell="G3" sqref="G3:J5"/>
    </sheetView>
  </sheetViews>
  <sheetFormatPr defaultColWidth="8.88671875" defaultRowHeight="14.4" x14ac:dyDescent="0.3"/>
  <cols>
    <col min="1" max="7" width="8.88671875" style="5"/>
    <col min="8" max="8" width="47.33203125" style="5" customWidth="1"/>
    <col min="9" max="9" width="11" style="5" customWidth="1"/>
    <col min="10" max="11" width="8.88671875" style="5"/>
    <col min="12" max="12" width="11.44140625" style="5" customWidth="1"/>
    <col min="13" max="16384" width="8.88671875" style="5"/>
  </cols>
  <sheetData>
    <row r="3" spans="5:22" x14ac:dyDescent="0.3">
      <c r="E3" s="69"/>
      <c r="G3" s="158" t="s">
        <v>61</v>
      </c>
      <c r="H3" s="158"/>
      <c r="I3" s="158"/>
      <c r="J3" s="158"/>
    </row>
    <row r="4" spans="5:22" x14ac:dyDescent="0.3">
      <c r="G4" s="158"/>
      <c r="H4" s="158"/>
      <c r="I4" s="158"/>
      <c r="J4" s="158"/>
    </row>
    <row r="5" spans="5:22" x14ac:dyDescent="0.3">
      <c r="G5" s="158"/>
      <c r="H5" s="158"/>
      <c r="I5" s="158"/>
      <c r="J5" s="158"/>
    </row>
    <row r="6" spans="5:22" x14ac:dyDescent="0.3">
      <c r="H6" s="120"/>
      <c r="I6" s="120"/>
      <c r="J6" s="120"/>
      <c r="K6" s="120"/>
      <c r="L6" s="120"/>
    </row>
    <row r="7" spans="5:22" ht="17.399999999999999" x14ac:dyDescent="0.3">
      <c r="H7" s="70" t="s">
        <v>18</v>
      </c>
      <c r="K7" s="120"/>
      <c r="L7" s="120"/>
      <c r="T7" s="120"/>
      <c r="U7" s="120"/>
      <c r="V7" s="120"/>
    </row>
    <row r="8" spans="5:22" x14ac:dyDescent="0.3">
      <c r="H8" s="71" t="s">
        <v>19</v>
      </c>
      <c r="L8" s="120"/>
      <c r="T8" s="120"/>
      <c r="U8" s="120"/>
      <c r="V8" s="120"/>
    </row>
    <row r="9" spans="5:22" x14ac:dyDescent="0.3">
      <c r="H9" s="71" t="s">
        <v>20</v>
      </c>
      <c r="L9" s="120"/>
      <c r="T9" s="120"/>
      <c r="U9" s="120"/>
      <c r="V9" s="120"/>
    </row>
    <row r="10" spans="5:22" x14ac:dyDescent="0.3">
      <c r="R10" s="120"/>
      <c r="S10" s="120"/>
      <c r="T10" s="120"/>
      <c r="U10" s="120"/>
      <c r="V10" s="120"/>
    </row>
    <row r="11" spans="5:22" x14ac:dyDescent="0.3">
      <c r="H11" s="72" t="s">
        <v>43</v>
      </c>
      <c r="J11" s="73">
        <v>2</v>
      </c>
      <c r="N11" s="74" t="s">
        <v>44</v>
      </c>
      <c r="O11" s="75" t="s">
        <v>45</v>
      </c>
      <c r="U11" s="120"/>
      <c r="V11" s="120"/>
    </row>
    <row r="12" spans="5:22" x14ac:dyDescent="0.3">
      <c r="H12" s="71"/>
      <c r="I12" s="57">
        <v>2</v>
      </c>
      <c r="J12" s="76" t="s">
        <v>46</v>
      </c>
      <c r="L12" s="77" t="s">
        <v>47</v>
      </c>
      <c r="N12" s="78">
        <v>0.15</v>
      </c>
      <c r="O12" s="79">
        <v>0.86050000000000004</v>
      </c>
      <c r="V12" s="120"/>
    </row>
    <row r="13" spans="5:22" x14ac:dyDescent="0.3">
      <c r="H13" s="72" t="s">
        <v>48</v>
      </c>
      <c r="J13" s="80">
        <v>1</v>
      </c>
      <c r="L13" s="81">
        <f>J13/60</f>
        <v>1.6666666666666666E-2</v>
      </c>
      <c r="N13" s="78">
        <v>0.2</v>
      </c>
      <c r="O13" s="79">
        <v>0.81820000000000004</v>
      </c>
    </row>
    <row r="14" spans="5:22" x14ac:dyDescent="0.3">
      <c r="H14" s="71"/>
      <c r="I14" s="57">
        <v>5</v>
      </c>
      <c r="J14" s="82" t="s">
        <v>46</v>
      </c>
      <c r="K14" s="83" t="s">
        <v>24</v>
      </c>
      <c r="L14" s="84">
        <f>J13/J15</f>
        <v>0.2</v>
      </c>
      <c r="M14" s="85"/>
      <c r="N14" s="78">
        <v>0.25</v>
      </c>
      <c r="O14" s="79">
        <v>0.77780000000000005</v>
      </c>
    </row>
    <row r="15" spans="5:22" x14ac:dyDescent="0.3">
      <c r="H15" s="72" t="s">
        <v>49</v>
      </c>
      <c r="J15" s="80">
        <v>5</v>
      </c>
      <c r="L15" s="81">
        <f>J15/60</f>
        <v>8.3333333333333329E-2</v>
      </c>
      <c r="N15" s="78">
        <v>0.3</v>
      </c>
      <c r="O15" s="79">
        <v>0.73909999999999998</v>
      </c>
    </row>
    <row r="16" spans="5:22" ht="17.399999999999999" x14ac:dyDescent="0.3">
      <c r="I16" s="57">
        <v>8</v>
      </c>
      <c r="N16" s="78">
        <v>0.35</v>
      </c>
      <c r="O16" s="79">
        <v>0.70209999999999995</v>
      </c>
      <c r="S16" s="57"/>
      <c r="V16" s="86"/>
    </row>
    <row r="17" spans="7:22" x14ac:dyDescent="0.3">
      <c r="N17" s="78">
        <v>0.4</v>
      </c>
      <c r="O17" s="79">
        <v>0.66669999999999996</v>
      </c>
    </row>
    <row r="18" spans="7:22" ht="17.399999999999999" x14ac:dyDescent="0.3">
      <c r="H18" s="159" t="s">
        <v>26</v>
      </c>
      <c r="I18" s="159"/>
      <c r="L18" s="5">
        <v>5</v>
      </c>
      <c r="N18" s="78">
        <v>0.45</v>
      </c>
      <c r="O18" s="79">
        <v>0.63270000000000004</v>
      </c>
    </row>
    <row r="19" spans="7:22" x14ac:dyDescent="0.3">
      <c r="N19" s="78">
        <v>0.5</v>
      </c>
      <c r="O19" s="87">
        <v>0.6</v>
      </c>
      <c r="S19" s="57"/>
    </row>
    <row r="20" spans="7:22" ht="17.399999999999999" x14ac:dyDescent="0.3">
      <c r="G20" s="88" t="s">
        <v>27</v>
      </c>
      <c r="H20" s="160" t="s">
        <v>50</v>
      </c>
      <c r="I20" s="160"/>
      <c r="J20" s="89">
        <v>3</v>
      </c>
      <c r="N20" s="78">
        <v>0.55000000000000004</v>
      </c>
      <c r="O20" s="79">
        <v>0.56859999999999999</v>
      </c>
      <c r="V20" s="90"/>
    </row>
    <row r="21" spans="7:22" ht="15.6" x14ac:dyDescent="0.3">
      <c r="G21" s="91"/>
      <c r="H21" s="92"/>
      <c r="I21" s="120"/>
      <c r="J21" s="93"/>
      <c r="N21" s="78">
        <v>0.6</v>
      </c>
      <c r="O21" s="79">
        <v>0.53849999999999998</v>
      </c>
    </row>
    <row r="22" spans="7:22" ht="15.6" x14ac:dyDescent="0.3">
      <c r="G22" s="88" t="s">
        <v>51</v>
      </c>
      <c r="H22" s="160" t="s">
        <v>30</v>
      </c>
      <c r="I22" s="160"/>
      <c r="J22" s="94">
        <f>(((L13)/L15)^J11)*(L13*L15)/(FACT(J11-1)*((J11*L15-L13)^2))*J20</f>
        <v>7.4074074074074086E-3</v>
      </c>
      <c r="N22" s="78">
        <v>0.65</v>
      </c>
      <c r="O22" s="79">
        <v>0.50939999999999996</v>
      </c>
    </row>
    <row r="23" spans="7:22" ht="15.6" x14ac:dyDescent="0.3">
      <c r="G23" s="91"/>
      <c r="H23" s="92"/>
      <c r="I23" s="120"/>
      <c r="J23" s="95"/>
      <c r="N23" s="78">
        <v>0.7</v>
      </c>
      <c r="O23" s="79">
        <v>0.48149999999999998</v>
      </c>
    </row>
    <row r="24" spans="7:22" ht="15.6" x14ac:dyDescent="0.3">
      <c r="G24" s="88" t="s">
        <v>31</v>
      </c>
      <c r="H24" s="160" t="s">
        <v>32</v>
      </c>
      <c r="I24" s="160"/>
      <c r="J24" s="94">
        <f>J22+(L13/L15)</f>
        <v>0.20740740740740743</v>
      </c>
      <c r="N24" s="78">
        <v>0.75</v>
      </c>
      <c r="O24" s="96">
        <v>0.45450000000000002</v>
      </c>
    </row>
    <row r="25" spans="7:22" ht="15.6" x14ac:dyDescent="0.3">
      <c r="G25" s="91"/>
      <c r="H25" s="92"/>
      <c r="I25" s="120"/>
      <c r="J25" s="95"/>
      <c r="N25" s="78">
        <v>0.8</v>
      </c>
      <c r="O25" s="79">
        <v>0.42859999999999998</v>
      </c>
    </row>
    <row r="26" spans="7:22" ht="15.6" x14ac:dyDescent="0.3">
      <c r="G26" s="88" t="s">
        <v>33</v>
      </c>
      <c r="H26" s="160" t="s">
        <v>34</v>
      </c>
      <c r="I26" s="160"/>
      <c r="J26" s="97">
        <f>J22/L13</f>
        <v>0.44444444444444453</v>
      </c>
      <c r="K26" s="161" t="s">
        <v>52</v>
      </c>
      <c r="L26" s="162"/>
      <c r="N26" s="78">
        <v>0.85</v>
      </c>
      <c r="O26" s="79">
        <v>0.40350000000000003</v>
      </c>
    </row>
    <row r="27" spans="7:22" ht="15.6" x14ac:dyDescent="0.3">
      <c r="G27" s="91"/>
      <c r="H27" s="92"/>
      <c r="I27" s="120"/>
      <c r="J27" s="95"/>
      <c r="N27" s="78">
        <v>0.9</v>
      </c>
      <c r="O27" s="79">
        <v>0.37930000000000003</v>
      </c>
    </row>
    <row r="28" spans="7:22" ht="15.6" x14ac:dyDescent="0.3">
      <c r="G28" s="88" t="s">
        <v>36</v>
      </c>
      <c r="H28" s="160" t="s">
        <v>37</v>
      </c>
      <c r="I28" s="160"/>
      <c r="J28" s="97">
        <f>J26+1/L15</f>
        <v>12.444444444444445</v>
      </c>
      <c r="K28" s="161" t="s">
        <v>52</v>
      </c>
      <c r="L28" s="162"/>
      <c r="N28" s="78">
        <v>0.95</v>
      </c>
      <c r="O28" s="79">
        <v>0.35589999999999999</v>
      </c>
    </row>
    <row r="29" spans="7:22" ht="15.6" x14ac:dyDescent="0.3">
      <c r="G29" s="91"/>
      <c r="H29" s="92"/>
      <c r="I29" s="120"/>
      <c r="J29" s="95"/>
      <c r="N29" s="78">
        <v>1</v>
      </c>
      <c r="O29" s="79">
        <v>0.33329999999999999</v>
      </c>
    </row>
    <row r="30" spans="7:22" ht="15.6" x14ac:dyDescent="0.3">
      <c r="G30" s="88" t="s">
        <v>38</v>
      </c>
      <c r="H30" s="160" t="s">
        <v>53</v>
      </c>
      <c r="I30" s="160"/>
      <c r="J30" s="94">
        <f>(((1/FACT(J11))*(L13/L15)^J11)*((J11*L15)/((J11*L15-L13)))*J20)</f>
        <v>6.666666666666668E-2</v>
      </c>
      <c r="N30" s="78">
        <v>1.2</v>
      </c>
      <c r="O30" s="87">
        <v>0.25</v>
      </c>
    </row>
    <row r="31" spans="7:22" ht="15.6" x14ac:dyDescent="0.3">
      <c r="J31" s="98"/>
      <c r="N31" s="78">
        <v>1.4</v>
      </c>
      <c r="O31" s="79">
        <v>0.17649999999999999</v>
      </c>
    </row>
    <row r="32" spans="7:22" ht="15.6" x14ac:dyDescent="0.3">
      <c r="G32" s="88" t="s">
        <v>40</v>
      </c>
      <c r="H32" s="160" t="s">
        <v>54</v>
      </c>
      <c r="I32" s="160"/>
      <c r="J32" s="94">
        <f>(((J13/J15)^J34))/(FACT(2)*2^(J34-2))*J20</f>
        <v>6.0000000000000019E-3</v>
      </c>
      <c r="N32" s="78">
        <v>1.6</v>
      </c>
      <c r="O32" s="79">
        <v>0.1111</v>
      </c>
    </row>
    <row r="33" spans="7:15" x14ac:dyDescent="0.3">
      <c r="N33" s="78">
        <v>1.8</v>
      </c>
      <c r="O33" s="79">
        <v>5.2600000000000001E-2</v>
      </c>
    </row>
    <row r="34" spans="7:15" ht="17.399999999999999" x14ac:dyDescent="0.3">
      <c r="G34" s="88" t="s">
        <v>42</v>
      </c>
      <c r="J34" s="99">
        <v>3</v>
      </c>
    </row>
  </sheetData>
  <mergeCells count="11">
    <mergeCell ref="K26:L26"/>
    <mergeCell ref="H28:I28"/>
    <mergeCell ref="K28:L28"/>
    <mergeCell ref="H30:I30"/>
    <mergeCell ref="H32:I32"/>
    <mergeCell ref="H26:I26"/>
    <mergeCell ref="G3:J5"/>
    <mergeCell ref="H18:I18"/>
    <mergeCell ref="H20:I20"/>
    <mergeCell ref="H22:I22"/>
    <mergeCell ref="H24:I24"/>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E3:V34"/>
  <sheetViews>
    <sheetView topLeftCell="D16" workbookViewId="0">
      <selection activeCell="D12" sqref="D12"/>
    </sheetView>
  </sheetViews>
  <sheetFormatPr defaultColWidth="8.88671875" defaultRowHeight="14.4" x14ac:dyDescent="0.3"/>
  <cols>
    <col min="1" max="7" width="8.88671875" style="5"/>
    <col min="8" max="8" width="47.33203125" style="5" customWidth="1"/>
    <col min="9" max="9" width="11" style="5" customWidth="1"/>
    <col min="10" max="11" width="8.88671875" style="5"/>
    <col min="12" max="12" width="11.44140625" style="5" customWidth="1"/>
    <col min="13" max="16384" width="8.88671875" style="5"/>
  </cols>
  <sheetData>
    <row r="3" spans="5:22" x14ac:dyDescent="0.3">
      <c r="E3" s="69"/>
      <c r="G3" s="158" t="s">
        <v>56</v>
      </c>
      <c r="H3" s="158"/>
      <c r="I3" s="158"/>
      <c r="J3" s="158"/>
    </row>
    <row r="4" spans="5:22" x14ac:dyDescent="0.3">
      <c r="G4" s="158"/>
      <c r="H4" s="158"/>
      <c r="I4" s="158"/>
      <c r="J4" s="158"/>
    </row>
    <row r="5" spans="5:22" x14ac:dyDescent="0.3">
      <c r="G5" s="158"/>
      <c r="H5" s="158"/>
      <c r="I5" s="158"/>
      <c r="J5" s="158"/>
    </row>
    <row r="6" spans="5:22" x14ac:dyDescent="0.3">
      <c r="H6" s="52"/>
      <c r="I6" s="52"/>
      <c r="J6" s="52"/>
      <c r="K6" s="52"/>
      <c r="L6" s="52"/>
    </row>
    <row r="7" spans="5:22" ht="17.399999999999999" x14ac:dyDescent="0.3">
      <c r="H7" s="70" t="s">
        <v>18</v>
      </c>
      <c r="K7" s="52"/>
      <c r="L7" s="52"/>
      <c r="T7" s="52"/>
      <c r="U7" s="52"/>
      <c r="V7" s="52"/>
    </row>
    <row r="8" spans="5:22" x14ac:dyDescent="0.3">
      <c r="H8" s="71" t="s">
        <v>19</v>
      </c>
      <c r="L8" s="52"/>
      <c r="T8" s="52"/>
      <c r="U8" s="52"/>
      <c r="V8" s="52"/>
    </row>
    <row r="9" spans="5:22" x14ac:dyDescent="0.3">
      <c r="H9" s="71" t="s">
        <v>20</v>
      </c>
      <c r="L9" s="52"/>
      <c r="T9" s="52"/>
      <c r="U9" s="52"/>
      <c r="V9" s="52"/>
    </row>
    <row r="10" spans="5:22" x14ac:dyDescent="0.3">
      <c r="R10" s="52"/>
      <c r="S10" s="52"/>
      <c r="T10" s="52"/>
      <c r="U10" s="52"/>
      <c r="V10" s="52"/>
    </row>
    <row r="11" spans="5:22" x14ac:dyDescent="0.3">
      <c r="H11" s="72" t="s">
        <v>43</v>
      </c>
      <c r="J11" s="73">
        <v>2</v>
      </c>
      <c r="N11" s="74" t="s">
        <v>44</v>
      </c>
      <c r="O11" s="75" t="s">
        <v>45</v>
      </c>
      <c r="U11" s="52"/>
      <c r="V11" s="52"/>
    </row>
    <row r="12" spans="5:22" x14ac:dyDescent="0.3">
      <c r="H12" s="71"/>
      <c r="I12" s="57">
        <v>2</v>
      </c>
      <c r="J12" s="76" t="s">
        <v>46</v>
      </c>
      <c r="L12" s="77" t="s">
        <v>47</v>
      </c>
      <c r="N12" s="78">
        <v>0.15</v>
      </c>
      <c r="O12" s="79">
        <v>0.86050000000000004</v>
      </c>
      <c r="V12" s="52"/>
    </row>
    <row r="13" spans="5:22" x14ac:dyDescent="0.3">
      <c r="H13" s="72" t="s">
        <v>48</v>
      </c>
      <c r="J13" s="80">
        <v>45</v>
      </c>
      <c r="L13" s="81">
        <f>J13/60</f>
        <v>0.75</v>
      </c>
      <c r="N13" s="78">
        <v>0.2</v>
      </c>
      <c r="O13" s="79">
        <v>0.81820000000000004</v>
      </c>
    </row>
    <row r="14" spans="5:22" x14ac:dyDescent="0.3">
      <c r="H14" s="71"/>
      <c r="I14" s="57">
        <v>5</v>
      </c>
      <c r="J14" s="82" t="s">
        <v>46</v>
      </c>
      <c r="K14" s="83" t="s">
        <v>24</v>
      </c>
      <c r="L14" s="84">
        <f>J13/J15</f>
        <v>0.75</v>
      </c>
      <c r="M14" s="85"/>
      <c r="N14" s="78">
        <v>0.25</v>
      </c>
      <c r="O14" s="79">
        <v>0.77780000000000005</v>
      </c>
    </row>
    <row r="15" spans="5:22" x14ac:dyDescent="0.3">
      <c r="H15" s="72" t="s">
        <v>49</v>
      </c>
      <c r="J15" s="80">
        <v>60</v>
      </c>
      <c r="L15" s="81">
        <f>J15/60</f>
        <v>1</v>
      </c>
      <c r="N15" s="78">
        <v>0.3</v>
      </c>
      <c r="O15" s="79">
        <v>0.73909999999999998</v>
      </c>
    </row>
    <row r="16" spans="5:22" ht="17.399999999999999" x14ac:dyDescent="0.3">
      <c r="I16" s="57">
        <v>8</v>
      </c>
      <c r="N16" s="78">
        <v>0.35</v>
      </c>
      <c r="O16" s="79">
        <v>0.70209999999999995</v>
      </c>
      <c r="S16" s="57"/>
      <c r="V16" s="86"/>
    </row>
    <row r="17" spans="7:22" x14ac:dyDescent="0.3">
      <c r="N17" s="78">
        <v>0.4</v>
      </c>
      <c r="O17" s="79">
        <v>0.66669999999999996</v>
      </c>
    </row>
    <row r="18" spans="7:22" ht="17.399999999999999" x14ac:dyDescent="0.3">
      <c r="H18" s="159" t="s">
        <v>26</v>
      </c>
      <c r="I18" s="159"/>
      <c r="N18" s="78">
        <v>0.45</v>
      </c>
      <c r="O18" s="79">
        <v>0.63270000000000004</v>
      </c>
    </row>
    <row r="19" spans="7:22" x14ac:dyDescent="0.3">
      <c r="N19" s="78">
        <v>0.5</v>
      </c>
      <c r="O19" s="87">
        <v>0.6</v>
      </c>
      <c r="S19" s="57"/>
    </row>
    <row r="20" spans="7:22" ht="17.399999999999999" x14ac:dyDescent="0.3">
      <c r="G20" s="88" t="s">
        <v>27</v>
      </c>
      <c r="H20" s="160" t="s">
        <v>50</v>
      </c>
      <c r="I20" s="160"/>
      <c r="J20" s="89">
        <v>0.45450000000000002</v>
      </c>
      <c r="N20" s="78">
        <v>0.55000000000000004</v>
      </c>
      <c r="O20" s="79">
        <v>0.56859999999999999</v>
      </c>
      <c r="V20" s="90"/>
    </row>
    <row r="21" spans="7:22" ht="15.6" x14ac:dyDescent="0.3">
      <c r="G21" s="91"/>
      <c r="H21" s="92"/>
      <c r="I21" s="52"/>
      <c r="J21" s="93"/>
      <c r="N21" s="78">
        <v>0.6</v>
      </c>
      <c r="O21" s="79">
        <v>0.53849999999999998</v>
      </c>
    </row>
    <row r="22" spans="7:22" ht="15.6" x14ac:dyDescent="0.3">
      <c r="G22" s="88" t="s">
        <v>51</v>
      </c>
      <c r="H22" s="160" t="s">
        <v>30</v>
      </c>
      <c r="I22" s="160"/>
      <c r="J22" s="94">
        <f>(((L13)/L15)^J11)*(L13*L15)/(FACT(J11-1)*((J11*L15-L13)^2))*J20</f>
        <v>0.12271500000000002</v>
      </c>
      <c r="N22" s="78">
        <v>0.65</v>
      </c>
      <c r="O22" s="79">
        <v>0.50939999999999996</v>
      </c>
    </row>
    <row r="23" spans="7:22" ht="15.6" x14ac:dyDescent="0.3">
      <c r="G23" s="91"/>
      <c r="H23" s="92"/>
      <c r="I23" s="52"/>
      <c r="J23" s="95"/>
      <c r="N23" s="78">
        <v>0.7</v>
      </c>
      <c r="O23" s="79">
        <v>0.48149999999999998</v>
      </c>
    </row>
    <row r="24" spans="7:22" ht="15.6" x14ac:dyDescent="0.3">
      <c r="G24" s="88" t="s">
        <v>31</v>
      </c>
      <c r="H24" s="160" t="s">
        <v>32</v>
      </c>
      <c r="I24" s="160"/>
      <c r="J24" s="94">
        <f>J22+(L13/L15)</f>
        <v>0.87271500000000002</v>
      </c>
      <c r="N24" s="78">
        <v>0.75</v>
      </c>
      <c r="O24" s="96">
        <v>0.45450000000000002</v>
      </c>
    </row>
    <row r="25" spans="7:22" ht="15.6" x14ac:dyDescent="0.3">
      <c r="G25" s="91"/>
      <c r="H25" s="92"/>
      <c r="I25" s="52"/>
      <c r="J25" s="95"/>
      <c r="N25" s="78">
        <v>0.8</v>
      </c>
      <c r="O25" s="79">
        <v>0.42859999999999998</v>
      </c>
    </row>
    <row r="26" spans="7:22" ht="15.6" x14ac:dyDescent="0.3">
      <c r="G26" s="88" t="s">
        <v>33</v>
      </c>
      <c r="H26" s="160" t="s">
        <v>34</v>
      </c>
      <c r="I26" s="160"/>
      <c r="J26" s="97">
        <f>J22/L13</f>
        <v>0.16362000000000002</v>
      </c>
      <c r="K26" s="161" t="s">
        <v>52</v>
      </c>
      <c r="L26" s="162"/>
      <c r="N26" s="78">
        <v>0.85</v>
      </c>
      <c r="O26" s="79">
        <v>0.40350000000000003</v>
      </c>
    </row>
    <row r="27" spans="7:22" ht="15.6" x14ac:dyDescent="0.3">
      <c r="G27" s="91"/>
      <c r="H27" s="92"/>
      <c r="I27" s="52"/>
      <c r="J27" s="95"/>
      <c r="N27" s="78">
        <v>0.9</v>
      </c>
      <c r="O27" s="79">
        <v>0.37930000000000003</v>
      </c>
    </row>
    <row r="28" spans="7:22" ht="15.6" x14ac:dyDescent="0.3">
      <c r="G28" s="88" t="s">
        <v>36</v>
      </c>
      <c r="H28" s="160" t="s">
        <v>37</v>
      </c>
      <c r="I28" s="160"/>
      <c r="J28" s="97">
        <f>J26+1/L15</f>
        <v>1.1636200000000001</v>
      </c>
      <c r="K28" s="161" t="s">
        <v>52</v>
      </c>
      <c r="L28" s="162"/>
      <c r="N28" s="78">
        <v>0.95</v>
      </c>
      <c r="O28" s="79">
        <v>0.35589999999999999</v>
      </c>
    </row>
    <row r="29" spans="7:22" ht="15.6" x14ac:dyDescent="0.3">
      <c r="G29" s="91"/>
      <c r="H29" s="92"/>
      <c r="I29" s="52"/>
      <c r="J29" s="95"/>
      <c r="N29" s="78">
        <v>1</v>
      </c>
      <c r="O29" s="79">
        <v>0.33329999999999999</v>
      </c>
    </row>
    <row r="30" spans="7:22" ht="15.6" x14ac:dyDescent="0.3">
      <c r="G30" s="88" t="s">
        <v>38</v>
      </c>
      <c r="H30" s="160" t="s">
        <v>53</v>
      </c>
      <c r="I30" s="160"/>
      <c r="J30" s="94">
        <f>(((1/FACT(J11))*(L13/L15)^J11)*((J11*L15)/((J11*L15-L13)))*J20)</f>
        <v>0.20452500000000001</v>
      </c>
      <c r="N30" s="78">
        <v>1.2</v>
      </c>
      <c r="O30" s="87">
        <v>0.25</v>
      </c>
    </row>
    <row r="31" spans="7:22" ht="15.6" x14ac:dyDescent="0.3">
      <c r="J31" s="98"/>
      <c r="N31" s="78">
        <v>1.4</v>
      </c>
      <c r="O31" s="79">
        <v>0.17649999999999999</v>
      </c>
    </row>
    <row r="32" spans="7:22" ht="15.6" x14ac:dyDescent="0.3">
      <c r="G32" s="88" t="s">
        <v>40</v>
      </c>
      <c r="H32" s="160" t="s">
        <v>54</v>
      </c>
      <c r="I32" s="160"/>
      <c r="J32" s="94">
        <f>(((J13/J15)^J34))/(FACT(2)*2^(J34-2))*J20</f>
        <v>1.7975830078125001E-2</v>
      </c>
      <c r="N32" s="78">
        <v>1.6</v>
      </c>
      <c r="O32" s="79">
        <v>0.1111</v>
      </c>
    </row>
    <row r="33" spans="7:15" x14ac:dyDescent="0.3">
      <c r="N33" s="78">
        <v>1.8</v>
      </c>
      <c r="O33" s="79">
        <v>5.2600000000000001E-2</v>
      </c>
    </row>
    <row r="34" spans="7:15" ht="17.399999999999999" x14ac:dyDescent="0.3">
      <c r="G34" s="88" t="s">
        <v>42</v>
      </c>
      <c r="J34" s="99">
        <v>4</v>
      </c>
    </row>
  </sheetData>
  <mergeCells count="11">
    <mergeCell ref="G3:J5"/>
    <mergeCell ref="H18:I18"/>
    <mergeCell ref="H20:I20"/>
    <mergeCell ref="H22:I22"/>
    <mergeCell ref="H24:I24"/>
    <mergeCell ref="K26:L26"/>
    <mergeCell ref="H28:I28"/>
    <mergeCell ref="K28:L28"/>
    <mergeCell ref="H30:I30"/>
    <mergeCell ref="H32:I32"/>
    <mergeCell ref="H26:I26"/>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H5:S38"/>
  <sheetViews>
    <sheetView zoomScale="90" zoomScaleNormal="90" workbookViewId="0"/>
  </sheetViews>
  <sheetFormatPr defaultColWidth="8.88671875" defaultRowHeight="14.4" x14ac:dyDescent="0.3"/>
  <cols>
    <col min="1" max="8" width="8.88671875" style="5"/>
    <col min="9" max="9" width="55.6640625" style="5" customWidth="1"/>
    <col min="10" max="10" width="14.5546875" style="5" customWidth="1"/>
    <col min="11" max="11" width="5.109375" style="5" customWidth="1"/>
    <col min="12" max="12" width="14.44140625" style="5" customWidth="1"/>
    <col min="13" max="16384" width="8.88671875" style="5"/>
  </cols>
  <sheetData>
    <row r="5" spans="8:13" x14ac:dyDescent="0.3">
      <c r="H5" s="158" t="s">
        <v>62</v>
      </c>
      <c r="I5" s="158"/>
      <c r="J5" s="158"/>
      <c r="K5" s="52"/>
      <c r="L5" s="52"/>
      <c r="M5" s="52"/>
    </row>
    <row r="6" spans="8:13" x14ac:dyDescent="0.3">
      <c r="H6" s="158"/>
      <c r="I6" s="158"/>
      <c r="J6" s="158"/>
      <c r="K6" s="52"/>
      <c r="L6" s="52"/>
      <c r="M6" s="52"/>
    </row>
    <row r="7" spans="8:13" x14ac:dyDescent="0.3">
      <c r="H7" s="158"/>
      <c r="I7" s="158"/>
      <c r="J7" s="158"/>
      <c r="K7" s="52"/>
      <c r="L7" s="52"/>
      <c r="M7" s="52"/>
    </row>
    <row r="8" spans="8:13" x14ac:dyDescent="0.3">
      <c r="H8" s="52"/>
      <c r="I8" s="52"/>
      <c r="J8" s="52"/>
      <c r="K8" s="52"/>
      <c r="L8" s="52"/>
      <c r="M8" s="52"/>
    </row>
    <row r="9" spans="8:13" x14ac:dyDescent="0.3">
      <c r="I9" s="163" t="s">
        <v>18</v>
      </c>
      <c r="J9" s="52"/>
      <c r="K9" s="52"/>
      <c r="L9" s="52"/>
      <c r="M9" s="52"/>
    </row>
    <row r="10" spans="8:13" x14ac:dyDescent="0.3">
      <c r="I10" s="163"/>
      <c r="L10" s="52"/>
      <c r="M10" s="52"/>
    </row>
    <row r="11" spans="8:13" x14ac:dyDescent="0.3">
      <c r="I11" s="5" t="s">
        <v>19</v>
      </c>
    </row>
    <row r="12" spans="8:13" x14ac:dyDescent="0.3">
      <c r="I12" s="5" t="s">
        <v>20</v>
      </c>
      <c r="J12" s="165" t="s">
        <v>21</v>
      </c>
      <c r="L12" s="165" t="s">
        <v>22</v>
      </c>
    </row>
    <row r="13" spans="8:13" x14ac:dyDescent="0.3">
      <c r="J13" s="166"/>
      <c r="L13" s="166"/>
    </row>
    <row r="14" spans="8:13" ht="18" x14ac:dyDescent="0.3">
      <c r="I14" s="53" t="s">
        <v>23</v>
      </c>
      <c r="J14" s="54">
        <v>45</v>
      </c>
      <c r="K14" s="55"/>
      <c r="L14" s="56">
        <f>J14/J17</f>
        <v>0.75</v>
      </c>
    </row>
    <row r="15" spans="8:13" ht="15" customHeight="1" x14ac:dyDescent="0.3"/>
    <row r="16" spans="8:13" ht="15" customHeight="1" x14ac:dyDescent="0.3">
      <c r="J16" s="57">
        <v>45</v>
      </c>
    </row>
    <row r="17" spans="8:19" ht="18" x14ac:dyDescent="0.3">
      <c r="I17" s="53" t="s">
        <v>25</v>
      </c>
      <c r="J17" s="54">
        <v>60</v>
      </c>
      <c r="K17" s="55"/>
      <c r="L17" s="58">
        <f>J17/60</f>
        <v>1</v>
      </c>
      <c r="S17" s="59">
        <v>61</v>
      </c>
    </row>
    <row r="19" spans="8:19" x14ac:dyDescent="0.3">
      <c r="J19" s="57">
        <v>60</v>
      </c>
    </row>
    <row r="21" spans="8:19" x14ac:dyDescent="0.3">
      <c r="I21" s="163" t="s">
        <v>26</v>
      </c>
    </row>
    <row r="22" spans="8:19" x14ac:dyDescent="0.3">
      <c r="I22" s="163"/>
    </row>
    <row r="24" spans="8:19" ht="15.6" x14ac:dyDescent="0.3">
      <c r="H24" s="60" t="s">
        <v>27</v>
      </c>
      <c r="I24" s="61" t="s">
        <v>28</v>
      </c>
      <c r="J24" s="62">
        <f>1-(J14/J17)</f>
        <v>0.25</v>
      </c>
    </row>
    <row r="25" spans="8:19" ht="15.6" x14ac:dyDescent="0.3">
      <c r="H25" s="63"/>
      <c r="I25" s="64"/>
      <c r="J25" s="65"/>
    </row>
    <row r="26" spans="8:19" ht="15.6" x14ac:dyDescent="0.3">
      <c r="H26" s="60" t="s">
        <v>29</v>
      </c>
      <c r="I26" s="61" t="s">
        <v>30</v>
      </c>
      <c r="J26" s="62">
        <f>(J14^2)/(J17*(J17-J14))</f>
        <v>2.25</v>
      </c>
    </row>
    <row r="27" spans="8:19" ht="15.6" x14ac:dyDescent="0.3">
      <c r="H27" s="63"/>
      <c r="I27" s="64"/>
      <c r="J27" s="65"/>
    </row>
    <row r="28" spans="8:19" ht="15.6" x14ac:dyDescent="0.3">
      <c r="H28" s="60" t="s">
        <v>31</v>
      </c>
      <c r="I28" s="61" t="s">
        <v>32</v>
      </c>
      <c r="J28" s="62">
        <f>J26+(J14/J17)</f>
        <v>3</v>
      </c>
    </row>
    <row r="29" spans="8:19" ht="15.6" x14ac:dyDescent="0.3">
      <c r="H29" s="63"/>
      <c r="I29" s="64"/>
      <c r="J29" s="65"/>
    </row>
    <row r="30" spans="8:19" ht="17.399999999999999" x14ac:dyDescent="0.3">
      <c r="H30" s="60" t="s">
        <v>33</v>
      </c>
      <c r="I30" s="61" t="s">
        <v>34</v>
      </c>
      <c r="J30" s="62">
        <f>J26/J14</f>
        <v>0.05</v>
      </c>
      <c r="K30" s="66">
        <f>60*J30</f>
        <v>3</v>
      </c>
      <c r="L30" s="67" t="s">
        <v>35</v>
      </c>
    </row>
    <row r="31" spans="8:19" ht="15.6" x14ac:dyDescent="0.3">
      <c r="H31" s="63"/>
      <c r="I31" s="64"/>
      <c r="J31" s="65"/>
      <c r="M31" s="164"/>
      <c r="N31" s="164"/>
      <c r="O31" s="164"/>
    </row>
    <row r="32" spans="8:19" ht="17.399999999999999" x14ac:dyDescent="0.3">
      <c r="H32" s="60" t="s">
        <v>36</v>
      </c>
      <c r="I32" s="61" t="s">
        <v>37</v>
      </c>
      <c r="J32" s="62">
        <f>J30+(1/J17)</f>
        <v>6.6666666666666666E-2</v>
      </c>
      <c r="K32" s="66">
        <f>60*J32</f>
        <v>4</v>
      </c>
      <c r="L32" s="67" t="s">
        <v>35</v>
      </c>
    </row>
    <row r="33" spans="8:10" ht="15.6" x14ac:dyDescent="0.3">
      <c r="H33" s="63"/>
      <c r="I33" s="64"/>
      <c r="J33" s="65"/>
    </row>
    <row r="34" spans="8:10" ht="15.6" x14ac:dyDescent="0.3">
      <c r="H34" s="60" t="s">
        <v>38</v>
      </c>
      <c r="I34" s="61" t="s">
        <v>39</v>
      </c>
      <c r="J34" s="62">
        <f>J14/J17</f>
        <v>0.75</v>
      </c>
    </row>
    <row r="36" spans="8:10" ht="15.6" x14ac:dyDescent="0.3">
      <c r="H36" s="60" t="s">
        <v>40</v>
      </c>
      <c r="I36" s="61" t="s">
        <v>41</v>
      </c>
      <c r="J36" s="62">
        <f>(N15)^J38*J24</f>
        <v>0</v>
      </c>
    </row>
    <row r="38" spans="8:10" x14ac:dyDescent="0.3">
      <c r="H38" s="60" t="s">
        <v>42</v>
      </c>
      <c r="J38" s="68">
        <v>6</v>
      </c>
    </row>
  </sheetData>
  <mergeCells count="6">
    <mergeCell ref="I21:I22"/>
    <mergeCell ref="M31:O31"/>
    <mergeCell ref="H5:J7"/>
    <mergeCell ref="I9:I10"/>
    <mergeCell ref="J12:J13"/>
    <mergeCell ref="L12:L13"/>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CDBAE-BA98-4F3E-9A34-1A6C33346D9E}">
  <sheetPr>
    <pageSetUpPr fitToPage="1"/>
  </sheetPr>
  <dimension ref="H5:S38"/>
  <sheetViews>
    <sheetView topLeftCell="B1" zoomScale="90" zoomScaleNormal="90" workbookViewId="0">
      <selection activeCell="N7" sqref="N7"/>
    </sheetView>
  </sheetViews>
  <sheetFormatPr defaultColWidth="8.88671875" defaultRowHeight="14.4" x14ac:dyDescent="0.3"/>
  <cols>
    <col min="1" max="8" width="8.88671875" style="5"/>
    <col min="9" max="9" width="55.6640625" style="5" customWidth="1"/>
    <col min="10" max="10" width="14.5546875" style="5" customWidth="1"/>
    <col min="11" max="11" width="5.109375" style="5" customWidth="1"/>
    <col min="12" max="12" width="14.44140625" style="5" customWidth="1"/>
    <col min="13" max="16384" width="8.88671875" style="5"/>
  </cols>
  <sheetData>
    <row r="5" spans="8:13" x14ac:dyDescent="0.3">
      <c r="H5" s="158" t="s">
        <v>58</v>
      </c>
      <c r="I5" s="158"/>
      <c r="J5" s="158"/>
      <c r="K5" s="120"/>
      <c r="L5" s="120"/>
      <c r="M5" s="120"/>
    </row>
    <row r="6" spans="8:13" x14ac:dyDescent="0.3">
      <c r="H6" s="158"/>
      <c r="I6" s="158"/>
      <c r="J6" s="158"/>
      <c r="K6" s="120"/>
      <c r="L6" s="120"/>
      <c r="M6" s="120"/>
    </row>
    <row r="7" spans="8:13" x14ac:dyDescent="0.3">
      <c r="H7" s="158"/>
      <c r="I7" s="158"/>
      <c r="J7" s="158"/>
      <c r="K7" s="120"/>
      <c r="L7" s="120"/>
      <c r="M7" s="120"/>
    </row>
    <row r="8" spans="8:13" x14ac:dyDescent="0.3">
      <c r="H8" s="120"/>
      <c r="I8" s="120"/>
      <c r="J8" s="120"/>
      <c r="K8" s="120"/>
      <c r="L8" s="120"/>
      <c r="M8" s="120"/>
    </row>
    <row r="9" spans="8:13" x14ac:dyDescent="0.3">
      <c r="I9" s="163" t="s">
        <v>18</v>
      </c>
      <c r="J9" s="120"/>
      <c r="K9" s="120"/>
      <c r="L9" s="120"/>
      <c r="M9" s="120"/>
    </row>
    <row r="10" spans="8:13" x14ac:dyDescent="0.3">
      <c r="I10" s="163"/>
      <c r="L10" s="120"/>
      <c r="M10" s="120"/>
    </row>
    <row r="11" spans="8:13" x14ac:dyDescent="0.3">
      <c r="I11" s="5" t="s">
        <v>19</v>
      </c>
      <c r="M11" s="120"/>
    </row>
    <row r="12" spans="8:13" x14ac:dyDescent="0.3">
      <c r="I12" s="5" t="s">
        <v>20</v>
      </c>
      <c r="J12" s="165" t="s">
        <v>21</v>
      </c>
      <c r="L12" s="165" t="s">
        <v>22</v>
      </c>
    </row>
    <row r="13" spans="8:13" x14ac:dyDescent="0.3">
      <c r="J13" s="166"/>
      <c r="L13" s="166"/>
    </row>
    <row r="14" spans="8:13" ht="18" x14ac:dyDescent="0.3">
      <c r="I14" s="53" t="s">
        <v>23</v>
      </c>
      <c r="J14" s="54">
        <v>45</v>
      </c>
      <c r="K14" s="55"/>
      <c r="L14" s="56">
        <f>J14/J17</f>
        <v>0.75</v>
      </c>
    </row>
    <row r="15" spans="8:13" ht="15" customHeight="1" x14ac:dyDescent="0.3"/>
    <row r="16" spans="8:13" ht="15" customHeight="1" x14ac:dyDescent="0.3">
      <c r="J16" s="57">
        <v>45</v>
      </c>
    </row>
    <row r="17" spans="8:19" ht="18" x14ac:dyDescent="0.3">
      <c r="I17" s="53" t="s">
        <v>25</v>
      </c>
      <c r="J17" s="54">
        <v>60</v>
      </c>
      <c r="K17" s="55"/>
      <c r="L17" s="58">
        <f>J17/60</f>
        <v>1</v>
      </c>
      <c r="S17" s="59">
        <v>61</v>
      </c>
    </row>
    <row r="19" spans="8:19" x14ac:dyDescent="0.3">
      <c r="J19" s="57">
        <v>60</v>
      </c>
    </row>
    <row r="21" spans="8:19" x14ac:dyDescent="0.3">
      <c r="I21" s="163" t="s">
        <v>26</v>
      </c>
    </row>
    <row r="22" spans="8:19" x14ac:dyDescent="0.3">
      <c r="I22" s="163"/>
    </row>
    <row r="24" spans="8:19" ht="15.6" x14ac:dyDescent="0.3">
      <c r="H24" s="60" t="s">
        <v>27</v>
      </c>
      <c r="I24" s="61" t="s">
        <v>28</v>
      </c>
      <c r="J24" s="62">
        <f>1-(J14/J17)</f>
        <v>0.25</v>
      </c>
    </row>
    <row r="25" spans="8:19" ht="15.6" x14ac:dyDescent="0.3">
      <c r="H25" s="63"/>
      <c r="I25" s="64"/>
      <c r="J25" s="65"/>
    </row>
    <row r="26" spans="8:19" ht="15.6" x14ac:dyDescent="0.3">
      <c r="H26" s="60" t="s">
        <v>29</v>
      </c>
      <c r="I26" s="61" t="s">
        <v>30</v>
      </c>
      <c r="J26" s="62">
        <f>(J14^2)/(J17*(J17-J14))</f>
        <v>2.25</v>
      </c>
    </row>
    <row r="27" spans="8:19" ht="15.6" x14ac:dyDescent="0.3">
      <c r="H27" s="63"/>
      <c r="I27" s="64"/>
      <c r="J27" s="65"/>
    </row>
    <row r="28" spans="8:19" ht="15.6" x14ac:dyDescent="0.3">
      <c r="H28" s="60" t="s">
        <v>31</v>
      </c>
      <c r="I28" s="61" t="s">
        <v>32</v>
      </c>
      <c r="J28" s="62">
        <f>J26+(J14/J17)</f>
        <v>3</v>
      </c>
    </row>
    <row r="29" spans="8:19" ht="15.6" x14ac:dyDescent="0.3">
      <c r="H29" s="63"/>
      <c r="I29" s="64"/>
      <c r="J29" s="65"/>
    </row>
    <row r="30" spans="8:19" ht="17.399999999999999" x14ac:dyDescent="0.3">
      <c r="H30" s="60" t="s">
        <v>33</v>
      </c>
      <c r="I30" s="61" t="s">
        <v>34</v>
      </c>
      <c r="J30" s="62">
        <f>J26/J14</f>
        <v>0.05</v>
      </c>
      <c r="K30" s="66">
        <f>60*J30</f>
        <v>3</v>
      </c>
      <c r="L30" s="67" t="s">
        <v>35</v>
      </c>
    </row>
    <row r="31" spans="8:19" ht="15.6" x14ac:dyDescent="0.3">
      <c r="H31" s="63"/>
      <c r="I31" s="64"/>
      <c r="J31" s="65"/>
      <c r="M31" s="164"/>
      <c r="N31" s="164"/>
      <c r="O31" s="164"/>
    </row>
    <row r="32" spans="8:19" ht="17.399999999999999" x14ac:dyDescent="0.3">
      <c r="H32" s="60" t="s">
        <v>36</v>
      </c>
      <c r="I32" s="61" t="s">
        <v>37</v>
      </c>
      <c r="J32" s="62">
        <f>J30+(1/J17)</f>
        <v>6.6666666666666666E-2</v>
      </c>
      <c r="K32" s="66">
        <f>60*J32</f>
        <v>4</v>
      </c>
      <c r="L32" s="67" t="s">
        <v>35</v>
      </c>
    </row>
    <row r="33" spans="8:10" ht="15.6" x14ac:dyDescent="0.3">
      <c r="H33" s="63"/>
      <c r="I33" s="64"/>
      <c r="J33" s="65"/>
    </row>
    <row r="34" spans="8:10" ht="15.6" x14ac:dyDescent="0.3">
      <c r="H34" s="60" t="s">
        <v>38</v>
      </c>
      <c r="I34" s="61" t="s">
        <v>39</v>
      </c>
      <c r="J34" s="62">
        <f>J14/J17</f>
        <v>0.75</v>
      </c>
    </row>
    <row r="36" spans="8:10" ht="15.6" x14ac:dyDescent="0.3">
      <c r="H36" s="60" t="s">
        <v>40</v>
      </c>
      <c r="I36" s="61" t="s">
        <v>41</v>
      </c>
      <c r="J36" s="62">
        <f>(N15)^J38*J24</f>
        <v>0</v>
      </c>
    </row>
    <row r="38" spans="8:10" x14ac:dyDescent="0.3">
      <c r="H38" s="60" t="s">
        <v>42</v>
      </c>
      <c r="J38" s="68">
        <v>6</v>
      </c>
    </row>
  </sheetData>
  <mergeCells count="6">
    <mergeCell ref="M31:O31"/>
    <mergeCell ref="H5:J7"/>
    <mergeCell ref="I9:I10"/>
    <mergeCell ref="J12:J13"/>
    <mergeCell ref="L12:L13"/>
    <mergeCell ref="I21:I22"/>
  </mergeCells>
  <pageMargins left="0.7" right="0.7" top="0.75" bottom="0.75" header="0.3" footer="0.3"/>
  <pageSetup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26:U42"/>
  <sheetViews>
    <sheetView zoomScale="70" zoomScaleNormal="70" workbookViewId="0">
      <selection activeCell="X19" sqref="X19"/>
    </sheetView>
  </sheetViews>
  <sheetFormatPr defaultColWidth="9.109375" defaultRowHeight="14.4" x14ac:dyDescent="0.3"/>
  <cols>
    <col min="1" max="16" width="9.109375" style="7"/>
    <col min="17" max="17" width="11.6640625" style="7" customWidth="1"/>
    <col min="18" max="16384" width="9.109375" style="7"/>
  </cols>
  <sheetData>
    <row r="26" spans="4:21" ht="21" x14ac:dyDescent="0.3">
      <c r="D26" s="101"/>
      <c r="E26" s="101"/>
      <c r="F26" s="101"/>
      <c r="G26" s="101"/>
      <c r="H26" s="101"/>
    </row>
    <row r="27" spans="4:21" ht="21" x14ac:dyDescent="0.3">
      <c r="D27" s="101"/>
      <c r="E27" s="101"/>
      <c r="F27" s="101"/>
      <c r="G27" s="101"/>
      <c r="H27" s="101"/>
    </row>
    <row r="28" spans="4:21" ht="21" x14ac:dyDescent="0.3">
      <c r="D28" s="101"/>
      <c r="E28" s="101"/>
      <c r="F28" s="101"/>
      <c r="G28" s="101"/>
      <c r="H28" s="101"/>
    </row>
    <row r="29" spans="4:21" ht="21" x14ac:dyDescent="0.3">
      <c r="D29" s="101"/>
      <c r="E29" s="101"/>
      <c r="F29" s="101"/>
      <c r="G29" s="101"/>
      <c r="H29" s="101"/>
    </row>
    <row r="30" spans="4:21" ht="21" x14ac:dyDescent="0.3">
      <c r="D30" s="101"/>
      <c r="E30" s="101"/>
      <c r="F30" s="101"/>
      <c r="G30" s="101"/>
      <c r="H30" s="101"/>
      <c r="Q30" s="102"/>
      <c r="R30" s="102"/>
      <c r="S30" s="102"/>
      <c r="T30" s="102"/>
      <c r="U30" s="103"/>
    </row>
    <row r="31" spans="4:21" x14ac:dyDescent="0.3">
      <c r="Q31" s="102"/>
      <c r="R31" s="102"/>
      <c r="S31" s="102"/>
      <c r="T31" s="102"/>
      <c r="U31" s="103"/>
    </row>
    <row r="32" spans="4:21" x14ac:dyDescent="0.3">
      <c r="Q32" s="102"/>
      <c r="R32" s="102"/>
      <c r="S32" s="102"/>
      <c r="T32" s="102"/>
      <c r="U32" s="103"/>
    </row>
    <row r="33" spans="17:21" x14ac:dyDescent="0.3">
      <c r="Q33" s="103"/>
      <c r="R33" s="103"/>
      <c r="S33" s="103"/>
      <c r="T33" s="103"/>
    </row>
    <row r="36" spans="17:21" x14ac:dyDescent="0.3">
      <c r="Q36" s="102"/>
      <c r="R36" s="102"/>
      <c r="S36" s="102"/>
      <c r="T36" s="102"/>
      <c r="U36" s="103"/>
    </row>
    <row r="37" spans="17:21" x14ac:dyDescent="0.3">
      <c r="Q37" s="102"/>
      <c r="R37" s="102"/>
      <c r="S37" s="102"/>
      <c r="T37" s="102"/>
      <c r="U37" s="103"/>
    </row>
    <row r="38" spans="17:21" x14ac:dyDescent="0.3">
      <c r="Q38" s="102"/>
      <c r="R38" s="102"/>
      <c r="S38" s="102"/>
      <c r="T38" s="102"/>
      <c r="U38" s="103"/>
    </row>
    <row r="39" spans="17:21" x14ac:dyDescent="0.3">
      <c r="Q39" s="103"/>
      <c r="R39" s="103"/>
      <c r="S39" s="103"/>
      <c r="T39" s="103"/>
    </row>
    <row r="42" spans="17:21" ht="36.6" x14ac:dyDescent="0.7">
      <c r="Q42" s="104"/>
    </row>
  </sheetData>
  <pageMargins left="0.7" right="0.7" top="0.75" bottom="0.75" header="0.3" footer="0.3"/>
  <pageSetup scale="57"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H5:S38"/>
  <sheetViews>
    <sheetView zoomScale="90" zoomScaleNormal="90" workbookViewId="0"/>
  </sheetViews>
  <sheetFormatPr defaultColWidth="8.88671875" defaultRowHeight="14.4" x14ac:dyDescent="0.3"/>
  <cols>
    <col min="1" max="8" width="8.88671875" style="5"/>
    <col min="9" max="9" width="55.6640625" style="5" customWidth="1"/>
    <col min="10" max="10" width="14.5546875" style="5" customWidth="1"/>
    <col min="11" max="11" width="5.109375" style="5" customWidth="1"/>
    <col min="12" max="12" width="14.44140625" style="5" customWidth="1"/>
    <col min="13" max="16384" width="8.88671875" style="5"/>
  </cols>
  <sheetData>
    <row r="5" spans="8:13" x14ac:dyDescent="0.3">
      <c r="H5" s="158" t="s">
        <v>59</v>
      </c>
      <c r="I5" s="158"/>
      <c r="J5" s="158"/>
      <c r="K5" s="52"/>
      <c r="L5" s="52"/>
      <c r="M5" s="52"/>
    </row>
    <row r="6" spans="8:13" x14ac:dyDescent="0.3">
      <c r="H6" s="158"/>
      <c r="I6" s="158"/>
      <c r="J6" s="158"/>
      <c r="K6" s="52"/>
      <c r="L6" s="52"/>
      <c r="M6" s="52"/>
    </row>
    <row r="7" spans="8:13" x14ac:dyDescent="0.3">
      <c r="H7" s="158"/>
      <c r="I7" s="158"/>
      <c r="J7" s="158"/>
      <c r="K7" s="52"/>
      <c r="L7" s="52"/>
      <c r="M7" s="52"/>
    </row>
    <row r="8" spans="8:13" x14ac:dyDescent="0.3">
      <c r="H8" s="52"/>
      <c r="I8" s="52"/>
      <c r="J8" s="52"/>
      <c r="K8" s="52"/>
      <c r="L8" s="52"/>
      <c r="M8" s="52"/>
    </row>
    <row r="9" spans="8:13" x14ac:dyDescent="0.3">
      <c r="I9" s="163" t="s">
        <v>18</v>
      </c>
      <c r="J9" s="52"/>
      <c r="K9" s="52"/>
      <c r="L9" s="52"/>
      <c r="M9" s="52"/>
    </row>
    <row r="10" spans="8:13" x14ac:dyDescent="0.3">
      <c r="I10" s="163"/>
      <c r="L10" s="52"/>
      <c r="M10" s="52"/>
    </row>
    <row r="11" spans="8:13" x14ac:dyDescent="0.3">
      <c r="I11" s="5" t="s">
        <v>19</v>
      </c>
      <c r="M11" s="52"/>
    </row>
    <row r="12" spans="8:13" x14ac:dyDescent="0.3">
      <c r="I12" s="5" t="s">
        <v>20</v>
      </c>
      <c r="J12" s="165" t="s">
        <v>21</v>
      </c>
      <c r="L12" s="165" t="s">
        <v>22</v>
      </c>
    </row>
    <row r="13" spans="8:13" x14ac:dyDescent="0.3">
      <c r="J13" s="166"/>
      <c r="L13" s="166"/>
    </row>
    <row r="14" spans="8:13" ht="18" x14ac:dyDescent="0.3">
      <c r="I14" s="53" t="s">
        <v>23</v>
      </c>
      <c r="J14" s="54">
        <v>45</v>
      </c>
      <c r="K14" s="55"/>
      <c r="L14" s="56">
        <f>J14/J17</f>
        <v>0.75</v>
      </c>
    </row>
    <row r="15" spans="8:13" ht="15" customHeight="1" x14ac:dyDescent="0.3"/>
    <row r="16" spans="8:13" ht="15" customHeight="1" x14ac:dyDescent="0.3">
      <c r="J16" s="57">
        <v>45</v>
      </c>
    </row>
    <row r="17" spans="8:19" ht="18" x14ac:dyDescent="0.3">
      <c r="I17" s="53" t="s">
        <v>25</v>
      </c>
      <c r="J17" s="54">
        <v>60</v>
      </c>
      <c r="K17" s="55"/>
      <c r="L17" s="58">
        <f>J17/60</f>
        <v>1</v>
      </c>
      <c r="S17" s="59">
        <v>61</v>
      </c>
    </row>
    <row r="19" spans="8:19" x14ac:dyDescent="0.3">
      <c r="J19" s="57">
        <v>60</v>
      </c>
    </row>
    <row r="21" spans="8:19" x14ac:dyDescent="0.3">
      <c r="I21" s="163" t="s">
        <v>26</v>
      </c>
    </row>
    <row r="22" spans="8:19" x14ac:dyDescent="0.3">
      <c r="I22" s="163"/>
    </row>
    <row r="24" spans="8:19" ht="15.6" x14ac:dyDescent="0.3">
      <c r="H24" s="60" t="s">
        <v>27</v>
      </c>
      <c r="I24" s="61" t="s">
        <v>28</v>
      </c>
      <c r="J24" s="62">
        <f>1-(J14/J17)</f>
        <v>0.25</v>
      </c>
    </row>
    <row r="25" spans="8:19" ht="15.6" x14ac:dyDescent="0.3">
      <c r="H25" s="63"/>
      <c r="I25" s="64"/>
      <c r="J25" s="65"/>
    </row>
    <row r="26" spans="8:19" ht="15.6" x14ac:dyDescent="0.3">
      <c r="H26" s="60" t="s">
        <v>29</v>
      </c>
      <c r="I26" s="61" t="s">
        <v>30</v>
      </c>
      <c r="J26" s="62">
        <f>(J14^2)/(J17*(J17-J14))</f>
        <v>2.25</v>
      </c>
    </row>
    <row r="27" spans="8:19" ht="15.6" x14ac:dyDescent="0.3">
      <c r="H27" s="63"/>
      <c r="I27" s="64"/>
      <c r="J27" s="65"/>
    </row>
    <row r="28" spans="8:19" ht="15.6" x14ac:dyDescent="0.3">
      <c r="H28" s="60" t="s">
        <v>31</v>
      </c>
      <c r="I28" s="61" t="s">
        <v>32</v>
      </c>
      <c r="J28" s="121">
        <f>J26+(J14/J17)</f>
        <v>3</v>
      </c>
    </row>
    <row r="29" spans="8:19" ht="15.6" x14ac:dyDescent="0.3">
      <c r="H29" s="63"/>
      <c r="I29" s="64"/>
      <c r="J29" s="65"/>
    </row>
    <row r="30" spans="8:19" ht="17.399999999999999" x14ac:dyDescent="0.3">
      <c r="H30" s="60" t="s">
        <v>33</v>
      </c>
      <c r="I30" s="61" t="s">
        <v>34</v>
      </c>
      <c r="J30" s="62">
        <f>J26/J14</f>
        <v>0.05</v>
      </c>
      <c r="K30" s="66">
        <f>60*J30</f>
        <v>3</v>
      </c>
      <c r="L30" s="67" t="s">
        <v>35</v>
      </c>
    </row>
    <row r="31" spans="8:19" ht="15.6" x14ac:dyDescent="0.3">
      <c r="H31" s="63"/>
      <c r="I31" s="64"/>
      <c r="J31" s="65"/>
      <c r="M31" s="164"/>
      <c r="N31" s="164"/>
      <c r="O31" s="164"/>
    </row>
    <row r="32" spans="8:19" ht="17.399999999999999" x14ac:dyDescent="0.3">
      <c r="H32" s="60" t="s">
        <v>36</v>
      </c>
      <c r="I32" s="61" t="s">
        <v>37</v>
      </c>
      <c r="J32" s="62">
        <f>J30+(1/J17)</f>
        <v>6.6666666666666666E-2</v>
      </c>
      <c r="K32" s="66">
        <f>60*J32</f>
        <v>4</v>
      </c>
      <c r="L32" s="67" t="s">
        <v>35</v>
      </c>
    </row>
    <row r="33" spans="8:10" ht="15.6" x14ac:dyDescent="0.3">
      <c r="H33" s="63"/>
      <c r="I33" s="64"/>
      <c r="J33" s="65"/>
    </row>
    <row r="34" spans="8:10" ht="15.6" x14ac:dyDescent="0.3">
      <c r="H34" s="60" t="s">
        <v>38</v>
      </c>
      <c r="I34" s="61" t="s">
        <v>39</v>
      </c>
      <c r="J34" s="62">
        <f>J14/J17</f>
        <v>0.75</v>
      </c>
    </row>
    <row r="36" spans="8:10" ht="15.6" x14ac:dyDescent="0.3">
      <c r="H36" s="60" t="s">
        <v>40</v>
      </c>
      <c r="I36" s="61" t="s">
        <v>41</v>
      </c>
      <c r="J36" s="62">
        <f>(N15)^J38*J24</f>
        <v>0</v>
      </c>
    </row>
    <row r="38" spans="8:10" x14ac:dyDescent="0.3">
      <c r="H38" s="60" t="s">
        <v>42</v>
      </c>
      <c r="J38" s="68">
        <v>6</v>
      </c>
    </row>
  </sheetData>
  <mergeCells count="6">
    <mergeCell ref="I21:I22"/>
    <mergeCell ref="M31:O31"/>
    <mergeCell ref="H5:J7"/>
    <mergeCell ref="I9:I10"/>
    <mergeCell ref="J12:J13"/>
    <mergeCell ref="L12:L13"/>
  </mergeCells>
  <pageMargins left="0.7" right="0.7" top="0.75" bottom="0.75" header="0.3" footer="0.3"/>
  <pageSetup scale="5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8"/>
  <sheetViews>
    <sheetView showRowColHeaders="0" zoomScale="60" zoomScaleNormal="60" workbookViewId="0"/>
  </sheetViews>
  <sheetFormatPr defaultColWidth="9.109375" defaultRowHeight="14.4" x14ac:dyDescent="0.3"/>
  <cols>
    <col min="1" max="16384" width="9.109375" style="1"/>
  </cols>
  <sheetData>
    <row r="1" spans="1:27" x14ac:dyDescent="0.3">
      <c r="A1" s="1" t="s">
        <v>0</v>
      </c>
    </row>
    <row r="14" spans="1:27" x14ac:dyDescent="0.3">
      <c r="K14" s="6"/>
      <c r="L14" s="6"/>
      <c r="M14" s="6"/>
      <c r="N14" s="6"/>
      <c r="O14" s="6"/>
      <c r="P14" s="6"/>
      <c r="Q14" s="6"/>
      <c r="R14" s="6"/>
      <c r="S14" s="6"/>
      <c r="T14" s="6"/>
      <c r="U14" s="6"/>
      <c r="V14" s="6"/>
      <c r="W14" s="6"/>
      <c r="X14" s="6"/>
      <c r="Y14" s="6"/>
      <c r="Z14" s="6"/>
      <c r="AA14" s="6"/>
    </row>
    <row r="15" spans="1:27" x14ac:dyDescent="0.3">
      <c r="K15" s="6"/>
      <c r="L15" s="6"/>
      <c r="M15" s="6"/>
      <c r="N15" s="6"/>
      <c r="O15" s="6"/>
      <c r="P15" s="6"/>
      <c r="Q15" s="6"/>
      <c r="R15" s="6"/>
      <c r="S15" s="6"/>
      <c r="T15" s="6"/>
      <c r="U15" s="6"/>
      <c r="V15" s="6"/>
      <c r="W15" s="6"/>
      <c r="X15" s="6"/>
      <c r="Y15" s="6"/>
      <c r="Z15" s="6"/>
      <c r="AA15" s="6"/>
    </row>
    <row r="16" spans="1:27" x14ac:dyDescent="0.3">
      <c r="K16" s="6"/>
      <c r="L16" s="6"/>
      <c r="M16" s="6"/>
      <c r="N16" s="6"/>
      <c r="O16" s="6"/>
      <c r="P16" s="6"/>
      <c r="Q16" s="6"/>
      <c r="R16" s="6"/>
      <c r="S16" s="6"/>
      <c r="T16" s="6"/>
      <c r="U16" s="6"/>
      <c r="V16" s="6"/>
      <c r="W16" s="6"/>
      <c r="X16" s="6"/>
      <c r="Y16" s="6"/>
      <c r="Z16" s="6"/>
      <c r="AA16" s="6"/>
    </row>
    <row r="17" spans="11:27" x14ac:dyDescent="0.3">
      <c r="K17" s="6"/>
      <c r="L17" s="6"/>
      <c r="M17" s="6"/>
      <c r="N17" s="6"/>
      <c r="O17" s="6"/>
      <c r="P17" s="6"/>
      <c r="Q17" s="6"/>
      <c r="R17" s="6"/>
      <c r="S17" s="6"/>
      <c r="T17" s="6"/>
      <c r="U17" s="6"/>
      <c r="V17" s="6"/>
      <c r="W17" s="6"/>
      <c r="X17" s="6"/>
      <c r="Y17" s="6"/>
      <c r="Z17" s="6"/>
      <c r="AA17" s="6"/>
    </row>
    <row r="18" spans="11:27" x14ac:dyDescent="0.3">
      <c r="K18" s="6"/>
      <c r="L18" s="6"/>
      <c r="M18" s="6"/>
      <c r="N18" s="6"/>
      <c r="O18" s="6"/>
      <c r="P18" s="6"/>
      <c r="Q18" s="6"/>
      <c r="R18" s="6"/>
      <c r="S18" s="6"/>
      <c r="T18" s="6"/>
      <c r="U18" s="6"/>
      <c r="V18" s="6"/>
      <c r="W18" s="6"/>
      <c r="X18" s="6"/>
      <c r="Y18" s="6"/>
      <c r="Z18" s="6"/>
      <c r="AA18" s="6"/>
    </row>
    <row r="19" spans="11:27" x14ac:dyDescent="0.3">
      <c r="K19" s="6"/>
      <c r="L19" s="6"/>
      <c r="M19" s="6"/>
      <c r="N19" s="6"/>
      <c r="O19" s="6"/>
      <c r="P19" s="6"/>
      <c r="Q19" s="6"/>
      <c r="R19" s="6"/>
      <c r="S19" s="6"/>
      <c r="T19" s="6"/>
      <c r="U19" s="6"/>
      <c r="V19" s="6"/>
      <c r="W19" s="6"/>
      <c r="X19" s="6"/>
      <c r="Y19" s="6"/>
      <c r="Z19" s="6"/>
      <c r="AA19" s="6"/>
    </row>
    <row r="20" spans="11:27" x14ac:dyDescent="0.3">
      <c r="K20" s="6"/>
      <c r="L20" s="6"/>
      <c r="M20" s="6"/>
      <c r="N20" s="6"/>
      <c r="O20" s="6"/>
      <c r="P20" s="6"/>
      <c r="Q20" s="6"/>
      <c r="R20" s="6"/>
      <c r="S20" s="6"/>
      <c r="T20" s="6"/>
      <c r="U20" s="6"/>
      <c r="V20" s="6"/>
      <c r="W20" s="6"/>
      <c r="X20" s="6"/>
      <c r="Y20" s="6"/>
      <c r="Z20" s="6"/>
      <c r="AA20" s="6"/>
    </row>
    <row r="21" spans="11:27" x14ac:dyDescent="0.3">
      <c r="K21" s="6"/>
      <c r="L21" s="6"/>
      <c r="M21" s="6"/>
      <c r="N21" s="6"/>
      <c r="O21" s="6"/>
      <c r="P21" s="6"/>
      <c r="Q21" s="6"/>
      <c r="R21" s="6"/>
      <c r="S21" s="6"/>
      <c r="T21" s="6"/>
      <c r="U21" s="6"/>
      <c r="V21" s="6"/>
      <c r="W21" s="6"/>
      <c r="X21" s="6"/>
      <c r="Y21" s="6"/>
      <c r="Z21" s="6"/>
      <c r="AA21" s="6"/>
    </row>
    <row r="22" spans="11:27" x14ac:dyDescent="0.3">
      <c r="K22" s="6"/>
      <c r="L22" s="6"/>
      <c r="M22" s="6"/>
      <c r="N22" s="6"/>
      <c r="O22" s="6"/>
      <c r="P22" s="6"/>
      <c r="Q22" s="6"/>
      <c r="R22" s="6"/>
      <c r="S22" s="6"/>
      <c r="T22" s="6"/>
      <c r="U22" s="6"/>
      <c r="V22" s="6"/>
      <c r="W22" s="6"/>
      <c r="X22" s="6"/>
      <c r="Y22" s="6"/>
      <c r="Z22" s="6"/>
      <c r="AA22" s="6"/>
    </row>
    <row r="23" spans="11:27" x14ac:dyDescent="0.3">
      <c r="K23" s="6"/>
      <c r="L23" s="6"/>
      <c r="M23" s="6"/>
      <c r="N23" s="6"/>
      <c r="O23" s="6"/>
      <c r="P23" s="6"/>
      <c r="Q23" s="6"/>
      <c r="R23" s="6"/>
      <c r="S23" s="6"/>
      <c r="T23" s="6"/>
      <c r="U23" s="6"/>
      <c r="V23" s="6"/>
      <c r="W23" s="6"/>
      <c r="X23" s="6"/>
      <c r="Y23" s="6"/>
      <c r="Z23" s="6"/>
      <c r="AA23" s="6"/>
    </row>
    <row r="24" spans="11:27" x14ac:dyDescent="0.3">
      <c r="K24" s="6"/>
      <c r="L24" s="6"/>
      <c r="M24" s="6"/>
      <c r="N24" s="6"/>
      <c r="O24" s="6"/>
      <c r="P24" s="6"/>
      <c r="Q24" s="6"/>
      <c r="R24" s="6"/>
      <c r="S24" s="6"/>
      <c r="T24" s="6"/>
      <c r="U24" s="6"/>
      <c r="V24" s="6"/>
      <c r="W24" s="6"/>
      <c r="X24" s="6"/>
      <c r="Y24" s="6"/>
      <c r="Z24" s="6"/>
      <c r="AA24" s="6"/>
    </row>
    <row r="25" spans="11:27" x14ac:dyDescent="0.3">
      <c r="K25" s="6"/>
      <c r="L25" s="6"/>
      <c r="M25" s="6"/>
      <c r="N25" s="6"/>
      <c r="O25" s="6"/>
      <c r="P25" s="6"/>
      <c r="Q25" s="6"/>
      <c r="R25" s="6"/>
      <c r="S25" s="6"/>
      <c r="T25" s="6"/>
      <c r="U25" s="6"/>
      <c r="V25" s="6"/>
      <c r="W25" s="6"/>
      <c r="X25" s="6"/>
      <c r="Y25" s="6"/>
      <c r="Z25" s="6"/>
      <c r="AA25" s="6"/>
    </row>
    <row r="26" spans="11:27" x14ac:dyDescent="0.3">
      <c r="K26" s="6"/>
      <c r="L26" s="6"/>
      <c r="M26" s="6"/>
      <c r="N26" s="6"/>
      <c r="O26" s="6"/>
      <c r="P26" s="6"/>
      <c r="Q26" s="6"/>
      <c r="R26" s="6"/>
      <c r="S26" s="6"/>
      <c r="T26" s="6"/>
      <c r="U26" s="6"/>
      <c r="V26" s="6"/>
      <c r="W26" s="6"/>
      <c r="X26" s="6"/>
      <c r="Y26" s="6"/>
      <c r="Z26" s="6"/>
      <c r="AA26" s="6"/>
    </row>
    <row r="27" spans="11:27" x14ac:dyDescent="0.3">
      <c r="K27" s="6"/>
      <c r="L27" s="6"/>
      <c r="M27" s="6"/>
      <c r="N27" s="6"/>
      <c r="O27" s="6"/>
      <c r="P27" s="6"/>
      <c r="Q27" s="6"/>
      <c r="R27" s="6"/>
      <c r="S27" s="6"/>
      <c r="T27" s="6"/>
      <c r="U27" s="6"/>
      <c r="V27" s="6"/>
      <c r="W27" s="6"/>
      <c r="X27" s="6"/>
      <c r="Y27" s="6"/>
      <c r="Z27" s="6"/>
      <c r="AA27" s="6"/>
    </row>
    <row r="28" spans="11:27" x14ac:dyDescent="0.3">
      <c r="K28" s="6"/>
      <c r="L28" s="6"/>
      <c r="M28" s="6"/>
      <c r="N28" s="6"/>
      <c r="O28" s="6"/>
      <c r="P28" s="6"/>
      <c r="Q28" s="6"/>
      <c r="R28" s="6"/>
      <c r="S28" s="6"/>
      <c r="T28" s="6"/>
      <c r="U28" s="6"/>
      <c r="V28" s="6"/>
      <c r="W28" s="6"/>
      <c r="X28" s="6"/>
      <c r="Y28" s="6"/>
      <c r="Z28" s="6"/>
      <c r="AA28" s="6"/>
    </row>
    <row r="29" spans="11:27" x14ac:dyDescent="0.3">
      <c r="K29" s="6"/>
      <c r="L29" s="6"/>
      <c r="M29" s="6"/>
      <c r="N29" s="6"/>
      <c r="O29" s="6"/>
      <c r="P29" s="6"/>
      <c r="Q29" s="6"/>
      <c r="R29" s="6"/>
      <c r="S29" s="6"/>
      <c r="T29" s="6"/>
      <c r="U29" s="6"/>
      <c r="V29" s="6"/>
      <c r="W29" s="6"/>
      <c r="X29" s="6"/>
      <c r="Y29" s="6"/>
      <c r="Z29" s="6"/>
      <c r="AA29" s="6"/>
    </row>
    <row r="30" spans="11:27" x14ac:dyDescent="0.3">
      <c r="K30" s="6"/>
      <c r="L30" s="6"/>
      <c r="M30" s="6"/>
      <c r="N30" s="6"/>
      <c r="O30" s="6"/>
      <c r="P30" s="6"/>
      <c r="Q30" s="6"/>
      <c r="R30" s="6"/>
      <c r="S30" s="6"/>
      <c r="T30" s="6"/>
      <c r="U30" s="6"/>
      <c r="V30" s="6"/>
      <c r="W30" s="6"/>
      <c r="X30" s="6"/>
      <c r="Y30" s="6"/>
      <c r="Z30" s="6"/>
      <c r="AA30" s="6"/>
    </row>
    <row r="31" spans="11:27" x14ac:dyDescent="0.3">
      <c r="K31" s="6"/>
      <c r="L31" s="6"/>
      <c r="M31" s="6"/>
      <c r="N31" s="6"/>
      <c r="O31" s="6"/>
      <c r="P31" s="6"/>
      <c r="Q31" s="6"/>
      <c r="R31" s="6"/>
      <c r="S31" s="6"/>
      <c r="T31" s="6"/>
      <c r="U31" s="6"/>
      <c r="V31" s="6"/>
      <c r="W31" s="6"/>
      <c r="X31" s="6"/>
      <c r="Y31" s="6"/>
      <c r="Z31" s="6"/>
      <c r="AA31" s="6"/>
    </row>
    <row r="32" spans="11:27" x14ac:dyDescent="0.3">
      <c r="K32" s="6"/>
      <c r="L32" s="6"/>
      <c r="M32" s="6"/>
      <c r="N32" s="6"/>
      <c r="O32" s="6"/>
      <c r="P32" s="6"/>
      <c r="Q32" s="6"/>
      <c r="R32" s="6"/>
      <c r="S32" s="6"/>
      <c r="T32" s="6"/>
      <c r="U32" s="6"/>
      <c r="V32" s="6"/>
      <c r="W32" s="6"/>
      <c r="X32" s="6"/>
      <c r="Y32" s="6"/>
      <c r="Z32" s="6"/>
      <c r="AA32" s="6"/>
    </row>
    <row r="33" spans="11:27" x14ac:dyDescent="0.3">
      <c r="K33" s="6"/>
      <c r="L33" s="6"/>
      <c r="M33" s="6"/>
      <c r="N33" s="6"/>
      <c r="O33" s="6"/>
      <c r="P33" s="6"/>
      <c r="Q33" s="6"/>
      <c r="R33" s="6"/>
      <c r="S33" s="6"/>
      <c r="T33" s="6"/>
      <c r="U33" s="6"/>
      <c r="V33" s="6"/>
      <c r="W33" s="6"/>
      <c r="X33" s="6"/>
      <c r="Y33" s="6"/>
      <c r="Z33" s="6"/>
      <c r="AA33" s="6"/>
    </row>
    <row r="34" spans="11:27" x14ac:dyDescent="0.3">
      <c r="K34" s="6"/>
      <c r="L34" s="6"/>
      <c r="M34" s="6"/>
      <c r="N34" s="6"/>
      <c r="O34" s="6"/>
      <c r="P34" s="6"/>
      <c r="Q34" s="6"/>
      <c r="R34" s="6"/>
      <c r="S34" s="6"/>
      <c r="T34" s="6"/>
      <c r="U34" s="6"/>
      <c r="V34" s="6"/>
      <c r="W34" s="6"/>
      <c r="X34" s="6"/>
      <c r="Y34" s="6"/>
      <c r="Z34" s="6"/>
      <c r="AA34" s="6"/>
    </row>
    <row r="35" spans="11:27" x14ac:dyDescent="0.3">
      <c r="K35" s="6"/>
      <c r="L35" s="6"/>
      <c r="M35" s="6"/>
      <c r="N35" s="6"/>
      <c r="O35" s="6"/>
      <c r="P35" s="6"/>
      <c r="Q35" s="6"/>
      <c r="R35" s="6"/>
      <c r="S35" s="6"/>
      <c r="T35" s="6"/>
      <c r="U35" s="6"/>
      <c r="V35" s="6"/>
      <c r="W35" s="6"/>
      <c r="X35" s="6"/>
      <c r="Y35" s="6"/>
      <c r="Z35" s="6"/>
      <c r="AA35" s="6"/>
    </row>
    <row r="36" spans="11:27" x14ac:dyDescent="0.3">
      <c r="K36" s="6"/>
      <c r="L36" s="6"/>
      <c r="M36" s="6"/>
      <c r="N36" s="6"/>
      <c r="O36" s="6"/>
      <c r="P36" s="6"/>
      <c r="Q36" s="6"/>
      <c r="R36" s="6"/>
      <c r="S36" s="6"/>
      <c r="T36" s="6"/>
      <c r="U36" s="6"/>
      <c r="V36" s="6"/>
      <c r="W36" s="6"/>
      <c r="X36" s="6"/>
      <c r="Y36" s="6"/>
      <c r="Z36" s="6"/>
      <c r="AA36" s="6"/>
    </row>
    <row r="37" spans="11:27" x14ac:dyDescent="0.3">
      <c r="K37" s="6"/>
      <c r="L37" s="6"/>
      <c r="M37" s="6"/>
      <c r="N37" s="6"/>
      <c r="O37" s="6"/>
      <c r="P37" s="6"/>
      <c r="Q37" s="6"/>
      <c r="R37" s="6"/>
      <c r="S37" s="6"/>
      <c r="T37" s="6"/>
      <c r="U37" s="6"/>
      <c r="V37" s="6"/>
      <c r="W37" s="6"/>
      <c r="X37" s="6"/>
      <c r="Y37" s="6"/>
      <c r="Z37" s="6"/>
      <c r="AA37" s="6"/>
    </row>
    <row r="38" spans="11:27" x14ac:dyDescent="0.3">
      <c r="K38" s="6"/>
      <c r="L38" s="6"/>
      <c r="M38" s="6"/>
      <c r="N38" s="6"/>
      <c r="O38" s="6"/>
      <c r="P38" s="6"/>
      <c r="Q38" s="6"/>
      <c r="R38" s="6"/>
      <c r="S38" s="6"/>
      <c r="T38" s="6"/>
      <c r="U38" s="6"/>
      <c r="V38" s="6"/>
      <c r="W38" s="6"/>
      <c r="X38" s="6"/>
      <c r="Y38" s="6"/>
      <c r="Z38" s="6"/>
      <c r="AA38" s="6"/>
    </row>
    <row r="39" spans="11:27" x14ac:dyDescent="0.3">
      <c r="K39" s="6"/>
      <c r="L39" s="6"/>
      <c r="M39" s="6"/>
      <c r="N39" s="6"/>
      <c r="O39" s="6"/>
      <c r="P39" s="6"/>
      <c r="Q39" s="6"/>
      <c r="R39" s="6"/>
      <c r="S39" s="6"/>
      <c r="T39" s="6"/>
      <c r="U39" s="6"/>
      <c r="V39" s="6"/>
      <c r="W39" s="6"/>
      <c r="X39" s="6"/>
      <c r="Y39" s="6"/>
      <c r="Z39" s="6"/>
      <c r="AA39" s="6"/>
    </row>
    <row r="40" spans="11:27" x14ac:dyDescent="0.3">
      <c r="K40" s="6"/>
      <c r="L40" s="6"/>
      <c r="M40" s="6"/>
      <c r="N40" s="6"/>
      <c r="O40" s="6"/>
      <c r="P40" s="6"/>
      <c r="Q40" s="6"/>
      <c r="R40" s="6"/>
      <c r="S40" s="6"/>
      <c r="T40" s="6"/>
      <c r="U40" s="6"/>
      <c r="V40" s="6"/>
      <c r="W40" s="6"/>
      <c r="X40" s="6"/>
      <c r="Y40" s="6"/>
      <c r="Z40" s="6"/>
      <c r="AA40" s="6"/>
    </row>
    <row r="41" spans="11:27" x14ac:dyDescent="0.3">
      <c r="K41" s="6"/>
      <c r="L41" s="6"/>
      <c r="M41" s="6"/>
      <c r="N41" s="6"/>
      <c r="O41" s="6"/>
      <c r="P41" s="6"/>
      <c r="Q41" s="6"/>
      <c r="R41" s="6"/>
      <c r="S41" s="6"/>
      <c r="T41" s="6"/>
      <c r="U41" s="6"/>
      <c r="V41" s="6"/>
      <c r="W41" s="6"/>
      <c r="X41" s="6"/>
      <c r="Y41" s="6"/>
      <c r="Z41" s="6"/>
      <c r="AA41" s="6"/>
    </row>
    <row r="42" spans="11:27" x14ac:dyDescent="0.3">
      <c r="K42" s="6"/>
      <c r="L42" s="6"/>
      <c r="M42" s="6"/>
      <c r="N42" s="6"/>
      <c r="O42" s="6"/>
      <c r="P42" s="6"/>
      <c r="Q42" s="6"/>
      <c r="R42" s="6"/>
      <c r="S42" s="6"/>
      <c r="T42" s="6"/>
      <c r="U42" s="6"/>
      <c r="V42" s="6"/>
      <c r="W42" s="6"/>
      <c r="X42" s="6"/>
      <c r="Y42" s="6"/>
      <c r="Z42" s="6"/>
      <c r="AA42" s="6"/>
    </row>
    <row r="43" spans="11:27" x14ac:dyDescent="0.3">
      <c r="K43" s="6"/>
      <c r="L43" s="6"/>
      <c r="M43" s="6"/>
      <c r="N43" s="6"/>
      <c r="O43" s="6"/>
      <c r="P43" s="6"/>
      <c r="Q43" s="6"/>
      <c r="R43" s="6"/>
      <c r="S43" s="6"/>
      <c r="T43" s="6"/>
      <c r="U43" s="6"/>
      <c r="V43" s="6"/>
      <c r="W43" s="6"/>
      <c r="X43" s="6"/>
      <c r="Y43" s="6"/>
      <c r="Z43" s="6"/>
      <c r="AA43" s="6"/>
    </row>
    <row r="44" spans="11:27" x14ac:dyDescent="0.3">
      <c r="K44" s="6"/>
      <c r="L44" s="6"/>
      <c r="M44" s="6"/>
      <c r="N44" s="6"/>
      <c r="O44" s="6"/>
      <c r="P44" s="6"/>
      <c r="Q44" s="6"/>
      <c r="R44" s="6"/>
      <c r="S44" s="6"/>
      <c r="T44" s="6"/>
      <c r="U44" s="6"/>
      <c r="V44" s="6"/>
      <c r="W44" s="6"/>
      <c r="X44" s="6"/>
      <c r="Y44" s="6"/>
      <c r="Z44" s="6"/>
      <c r="AA44" s="6"/>
    </row>
    <row r="45" spans="11:27" x14ac:dyDescent="0.3">
      <c r="K45" s="6"/>
      <c r="L45" s="6"/>
      <c r="M45" s="6"/>
      <c r="N45" s="6"/>
      <c r="O45" s="6"/>
      <c r="P45" s="6"/>
      <c r="Q45" s="6"/>
      <c r="R45" s="6"/>
      <c r="S45" s="6"/>
      <c r="T45" s="6"/>
      <c r="U45" s="6"/>
      <c r="V45" s="6"/>
      <c r="W45" s="6"/>
      <c r="X45" s="6"/>
      <c r="Y45" s="6"/>
      <c r="Z45" s="6"/>
      <c r="AA45" s="6"/>
    </row>
    <row r="46" spans="11:27" x14ac:dyDescent="0.3">
      <c r="K46" s="6"/>
      <c r="L46" s="6"/>
      <c r="M46" s="6"/>
      <c r="N46" s="6"/>
      <c r="O46" s="6"/>
      <c r="P46" s="6"/>
      <c r="Q46" s="6"/>
      <c r="R46" s="6"/>
      <c r="S46" s="6"/>
      <c r="T46" s="6"/>
      <c r="U46" s="6"/>
      <c r="V46" s="6"/>
      <c r="W46" s="6"/>
      <c r="X46" s="6"/>
      <c r="Y46" s="6"/>
      <c r="Z46" s="6"/>
      <c r="AA46" s="6"/>
    </row>
    <row r="47" spans="11:27" x14ac:dyDescent="0.3">
      <c r="K47" s="6"/>
      <c r="L47" s="6"/>
      <c r="M47" s="6"/>
      <c r="N47" s="6"/>
      <c r="O47" s="6"/>
      <c r="P47" s="6"/>
      <c r="Q47" s="6"/>
      <c r="R47" s="6"/>
      <c r="S47" s="6"/>
      <c r="T47" s="6"/>
      <c r="U47" s="6"/>
      <c r="V47" s="6"/>
      <c r="W47" s="6"/>
      <c r="X47" s="6"/>
      <c r="Y47" s="6"/>
      <c r="Z47" s="6"/>
      <c r="AA47" s="6"/>
    </row>
    <row r="48" spans="11:27" x14ac:dyDescent="0.3">
      <c r="K48" s="6"/>
      <c r="L48" s="6"/>
      <c r="M48" s="6"/>
      <c r="N48" s="6"/>
      <c r="O48" s="6"/>
      <c r="P48" s="6"/>
      <c r="Q48" s="6"/>
      <c r="R48" s="6"/>
      <c r="S48" s="6"/>
      <c r="T48" s="6"/>
      <c r="U48" s="6"/>
      <c r="V48" s="6"/>
      <c r="W48" s="6"/>
      <c r="X48" s="6"/>
      <c r="Y48" s="6"/>
      <c r="Z48" s="6"/>
      <c r="AA48" s="6"/>
    </row>
  </sheetData>
  <sheetProtection algorithmName="SHA-512" hashValue="2SpBhnvBRX5fLbj4rfa/jJtamH/UiuFM1zwz+uqrVHO0WF5gSM7OyDkjj1nqqk0CrXSvY6zdy6YrByCDO0di8A==" saltValue="RqdK/aT7Mc/LZ555M3WalA==" spinCount="100000" sheet="1" objects="1" scenarios="1"/>
  <pageMargins left="0.7" right="0.7" top="0.75" bottom="0.75" header="0.3" footer="0.3"/>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C3:AD39"/>
  <sheetViews>
    <sheetView zoomScale="70" zoomScaleNormal="70" workbookViewId="0"/>
  </sheetViews>
  <sheetFormatPr defaultColWidth="9.109375" defaultRowHeight="14.4" x14ac:dyDescent="0.3"/>
  <cols>
    <col min="1" max="14" width="9.109375" style="7"/>
    <col min="15" max="15" width="10.44140625" style="7" customWidth="1"/>
    <col min="16" max="16" width="9.109375" style="7"/>
    <col min="17" max="17" width="2.6640625" style="7" customWidth="1"/>
    <col min="18" max="18" width="10.33203125" style="7" customWidth="1"/>
    <col min="19" max="19" width="11.6640625" style="7" customWidth="1"/>
    <col min="20" max="20" width="3.6640625" style="7" customWidth="1"/>
    <col min="21" max="22" width="9.109375" style="7"/>
    <col min="23" max="23" width="3.33203125" style="7" customWidth="1"/>
    <col min="24" max="24" width="10.5546875" style="7" customWidth="1"/>
    <col min="25" max="16384" width="9.109375" style="7"/>
  </cols>
  <sheetData>
    <row r="3" ht="15" customHeight="1" x14ac:dyDescent="0.3"/>
    <row r="4" ht="15" customHeight="1" x14ac:dyDescent="0.3"/>
    <row r="5" ht="15" customHeight="1" x14ac:dyDescent="0.3"/>
    <row r="6" ht="14.4" customHeight="1" x14ac:dyDescent="0.3"/>
    <row r="14" ht="14.4" customHeight="1" x14ac:dyDescent="0.3"/>
    <row r="15" ht="14.4" customHeight="1" x14ac:dyDescent="0.3"/>
    <row r="18" spans="29:30" ht="14.4" customHeight="1" x14ac:dyDescent="0.3"/>
    <row r="19" spans="29:30" ht="14.4" customHeight="1" x14ac:dyDescent="0.3"/>
    <row r="20" spans="29:30" ht="14.4" customHeight="1" x14ac:dyDescent="0.3"/>
    <row r="22" spans="29:30" ht="14.4" customHeight="1" x14ac:dyDescent="0.3"/>
    <row r="23" spans="29:30" ht="14.4" customHeight="1" x14ac:dyDescent="0.3">
      <c r="AC23" s="167">
        <f>0.6667*16</f>
        <v>10.667199999999999</v>
      </c>
      <c r="AD23" s="168"/>
    </row>
    <row r="24" spans="29:30" ht="14.4" customHeight="1" x14ac:dyDescent="0.3">
      <c r="AC24" s="169"/>
      <c r="AD24" s="170"/>
    </row>
    <row r="26" spans="29:30" ht="14.4" customHeight="1" x14ac:dyDescent="0.3"/>
    <row r="27" spans="29:30" ht="15" customHeight="1" x14ac:dyDescent="0.3"/>
    <row r="28" spans="29:30" ht="15" customHeight="1" x14ac:dyDescent="0.3">
      <c r="AC28" s="171">
        <f>15*AC23</f>
        <v>160.00799999999998</v>
      </c>
      <c r="AD28" s="172"/>
    </row>
    <row r="29" spans="29:30" ht="14.4" customHeight="1" x14ac:dyDescent="0.3">
      <c r="AC29" s="173"/>
      <c r="AD29" s="174"/>
    </row>
    <row r="30" spans="29:30" ht="14.4" customHeight="1" x14ac:dyDescent="0.3"/>
    <row r="31" spans="29:30" ht="14.4" customHeight="1" x14ac:dyDescent="0.3"/>
    <row r="32" spans="29:30" ht="14.4" customHeight="1" x14ac:dyDescent="0.3"/>
    <row r="33" spans="29:30" x14ac:dyDescent="0.3">
      <c r="AC33" s="171">
        <f>11*8</f>
        <v>88</v>
      </c>
      <c r="AD33" s="172"/>
    </row>
    <row r="34" spans="29:30" x14ac:dyDescent="0.3">
      <c r="AC34" s="173"/>
      <c r="AD34" s="174"/>
    </row>
    <row r="38" spans="29:30" x14ac:dyDescent="0.3">
      <c r="AC38" s="175">
        <f>AC28+AC33</f>
        <v>248.00799999999998</v>
      </c>
      <c r="AD38" s="176"/>
    </row>
    <row r="39" spans="29:30" x14ac:dyDescent="0.3">
      <c r="AC39" s="177"/>
      <c r="AD39" s="178"/>
    </row>
  </sheetData>
  <mergeCells count="4">
    <mergeCell ref="AC33:AD34"/>
    <mergeCell ref="AC38:AD39"/>
    <mergeCell ref="AC23:AD24"/>
    <mergeCell ref="AC28:AD2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568B4-4C14-4563-A166-DCCCDCD821F0}">
  <dimension ref="B12:AI80"/>
  <sheetViews>
    <sheetView zoomScale="70" zoomScaleNormal="70" workbookViewId="0"/>
  </sheetViews>
  <sheetFormatPr defaultColWidth="9.109375" defaultRowHeight="14.4" x14ac:dyDescent="0.3"/>
  <cols>
    <col min="1" max="9" width="9.109375" style="7"/>
    <col min="10" max="10" width="11.5546875" style="7" customWidth="1"/>
    <col min="11" max="11" width="12.44140625" style="7" customWidth="1"/>
    <col min="12" max="12" width="15.6640625" style="7" customWidth="1"/>
    <col min="13" max="15" width="9.109375" style="7"/>
    <col min="16" max="16" width="9.33203125" style="7" customWidth="1"/>
    <col min="17" max="17" width="8.109375" style="7" customWidth="1"/>
    <col min="18" max="20" width="9.109375" style="7"/>
    <col min="21" max="21" width="7.44140625" style="7" customWidth="1"/>
    <col min="22" max="22" width="8.109375" style="7" customWidth="1"/>
    <col min="23" max="16384" width="9.109375" style="7"/>
  </cols>
  <sheetData>
    <row r="12" spans="2:35" x14ac:dyDescent="0.3">
      <c r="B12" s="7" t="s">
        <v>17</v>
      </c>
    </row>
    <row r="13" spans="2:35" x14ac:dyDescent="0.3">
      <c r="Q13"/>
      <c r="R13"/>
      <c r="S13"/>
      <c r="T13"/>
      <c r="U13"/>
      <c r="V13"/>
      <c r="W13"/>
      <c r="X13"/>
      <c r="Y13"/>
      <c r="Z13"/>
      <c r="AA13"/>
      <c r="AB13"/>
    </row>
    <row r="14" spans="2:35" x14ac:dyDescent="0.3">
      <c r="Q14"/>
      <c r="R14"/>
      <c r="S14"/>
      <c r="T14"/>
      <c r="U14"/>
      <c r="V14"/>
      <c r="W14"/>
      <c r="X14"/>
      <c r="Y14"/>
      <c r="Z14"/>
      <c r="AA14"/>
      <c r="AB14"/>
      <c r="AC14" s="30"/>
      <c r="AD14" s="30"/>
      <c r="AE14" s="30"/>
      <c r="AF14" s="30"/>
      <c r="AG14" s="30"/>
      <c r="AH14" s="30"/>
      <c r="AI14" s="30"/>
    </row>
    <row r="15" spans="2:35" x14ac:dyDescent="0.3">
      <c r="Q15"/>
      <c r="R15"/>
      <c r="S15"/>
      <c r="T15"/>
      <c r="U15"/>
      <c r="V15"/>
      <c r="W15"/>
      <c r="X15"/>
      <c r="Y15"/>
      <c r="Z15"/>
      <c r="AA15"/>
      <c r="AB15"/>
      <c r="AC15" s="30"/>
      <c r="AD15" s="30"/>
      <c r="AE15" s="30"/>
      <c r="AF15" s="30"/>
      <c r="AG15" s="30"/>
      <c r="AH15" s="30"/>
      <c r="AI15" s="30"/>
    </row>
    <row r="16" spans="2:35" x14ac:dyDescent="0.3">
      <c r="Q16"/>
      <c r="R16"/>
      <c r="S16"/>
      <c r="T16"/>
      <c r="U16"/>
      <c r="V16"/>
      <c r="W16"/>
      <c r="X16"/>
      <c r="Y16"/>
      <c r="Z16"/>
      <c r="AA16"/>
      <c r="AB16"/>
      <c r="AC16" s="30"/>
      <c r="AD16" s="30"/>
      <c r="AE16" s="30"/>
      <c r="AF16" s="30"/>
      <c r="AG16" s="30"/>
      <c r="AH16" s="30"/>
      <c r="AI16" s="30"/>
    </row>
    <row r="17" spans="13:35" x14ac:dyDescent="0.3">
      <c r="Q17"/>
      <c r="R17"/>
      <c r="S17"/>
      <c r="T17"/>
      <c r="U17"/>
      <c r="V17"/>
      <c r="W17"/>
      <c r="X17"/>
      <c r="Y17"/>
      <c r="Z17"/>
      <c r="AA17"/>
      <c r="AB17"/>
      <c r="AC17" s="30"/>
      <c r="AD17" s="30"/>
      <c r="AE17" s="30"/>
      <c r="AF17" s="30"/>
      <c r="AG17" s="30"/>
      <c r="AH17" s="30"/>
      <c r="AI17" s="30"/>
    </row>
    <row r="18" spans="13:35" x14ac:dyDescent="0.3">
      <c r="Q18"/>
      <c r="R18"/>
      <c r="S18"/>
      <c r="T18"/>
      <c r="U18"/>
      <c r="V18"/>
      <c r="W18"/>
      <c r="X18"/>
      <c r="Y18"/>
      <c r="Z18"/>
      <c r="AA18"/>
      <c r="AB18"/>
      <c r="AC18" s="30"/>
      <c r="AD18" s="30"/>
      <c r="AE18" s="30"/>
      <c r="AF18" s="30"/>
      <c r="AG18" s="30"/>
      <c r="AH18" s="30"/>
      <c r="AI18" s="30"/>
    </row>
    <row r="19" spans="13:35" x14ac:dyDescent="0.3">
      <c r="Q19"/>
      <c r="R19"/>
      <c r="S19"/>
      <c r="T19"/>
      <c r="U19"/>
      <c r="V19"/>
      <c r="W19"/>
      <c r="X19"/>
      <c r="Y19"/>
      <c r="Z19"/>
      <c r="AA19"/>
      <c r="AB19"/>
      <c r="AC19" s="30"/>
      <c r="AD19" s="30"/>
      <c r="AE19" s="30"/>
      <c r="AF19" s="30"/>
      <c r="AG19" s="30"/>
      <c r="AH19" s="30"/>
      <c r="AI19" s="30"/>
    </row>
    <row r="20" spans="13:35" ht="23.4" x14ac:dyDescent="0.45">
      <c r="Q20" s="105"/>
      <c r="R20" s="32"/>
      <c r="S20" s="32"/>
      <c r="T20" s="32"/>
      <c r="U20" s="32"/>
      <c r="V20"/>
      <c r="W20"/>
      <c r="X20"/>
      <c r="Y20"/>
      <c r="Z20"/>
      <c r="AA20"/>
      <c r="AB20"/>
      <c r="AC20" s="30"/>
      <c r="AD20" s="30"/>
      <c r="AE20" s="30"/>
      <c r="AF20" s="30"/>
      <c r="AG20" s="30"/>
      <c r="AH20" s="30"/>
      <c r="AI20" s="30"/>
    </row>
    <row r="21" spans="13:35" ht="23.4" x14ac:dyDescent="0.45">
      <c r="Q21" s="105"/>
      <c r="R21" s="32"/>
      <c r="S21" s="32"/>
      <c r="T21" s="32"/>
      <c r="U21" s="32"/>
      <c r="V21"/>
      <c r="W21"/>
      <c r="X21"/>
      <c r="Y21"/>
      <c r="Z21"/>
      <c r="AA21"/>
      <c r="AB21"/>
      <c r="AC21" s="30"/>
      <c r="AD21" s="30"/>
      <c r="AE21" s="30"/>
      <c r="AF21" s="30"/>
      <c r="AG21" s="30"/>
      <c r="AH21" s="30"/>
      <c r="AI21" s="30"/>
    </row>
    <row r="22" spans="13:35" ht="23.25" customHeight="1" x14ac:dyDescent="0.45">
      <c r="Q22" s="105"/>
      <c r="R22" s="32"/>
      <c r="S22" s="32"/>
      <c r="T22" s="32"/>
      <c r="U22" s="32"/>
      <c r="V22" s="106"/>
      <c r="W22" s="106"/>
      <c r="X22"/>
      <c r="Y22"/>
      <c r="Z22"/>
      <c r="AA22"/>
      <c r="AB22"/>
      <c r="AC22" s="30"/>
      <c r="AD22" s="30"/>
      <c r="AE22" s="30"/>
      <c r="AF22" s="30"/>
      <c r="AG22" s="30"/>
      <c r="AH22" s="30"/>
      <c r="AI22" s="30"/>
    </row>
    <row r="23" spans="13:35" ht="23.25" customHeight="1" x14ac:dyDescent="0.45">
      <c r="Q23" s="105"/>
      <c r="R23" s="32"/>
      <c r="S23" s="32"/>
      <c r="T23" s="32"/>
      <c r="U23" s="32"/>
      <c r="V23" s="106"/>
      <c r="W23" s="106"/>
      <c r="X23"/>
      <c r="Y23"/>
      <c r="Z23"/>
      <c r="AA23"/>
      <c r="AB23"/>
      <c r="AC23" s="30"/>
      <c r="AD23" s="30"/>
      <c r="AE23" s="30"/>
      <c r="AF23" s="30"/>
      <c r="AG23" s="30"/>
      <c r="AH23" s="30"/>
      <c r="AI23" s="30"/>
    </row>
    <row r="24" spans="13:35" ht="23.4" x14ac:dyDescent="0.45">
      <c r="M24" s="33"/>
      <c r="Q24" s="105"/>
      <c r="R24" s="32"/>
      <c r="S24" s="32"/>
      <c r="T24" s="32"/>
      <c r="U24" s="32"/>
      <c r="V24"/>
      <c r="W24"/>
      <c r="X24"/>
      <c r="Y24"/>
      <c r="Z24"/>
      <c r="AA24"/>
      <c r="AB24"/>
      <c r="AC24" s="30"/>
      <c r="AD24" s="30"/>
      <c r="AE24" s="30"/>
      <c r="AF24" s="30"/>
      <c r="AG24" s="30"/>
      <c r="AH24" s="30"/>
      <c r="AI24" s="30"/>
    </row>
    <row r="25" spans="13:35" ht="23.4" x14ac:dyDescent="0.45">
      <c r="Q25" s="32"/>
      <c r="R25" s="32"/>
      <c r="S25" s="32"/>
      <c r="T25" s="32"/>
      <c r="U25" s="32"/>
      <c r="V25"/>
      <c r="W25"/>
      <c r="X25"/>
      <c r="Y25"/>
      <c r="Z25"/>
      <c r="AA25"/>
      <c r="AB25"/>
      <c r="AC25" s="30"/>
      <c r="AD25" s="30"/>
      <c r="AE25" s="30"/>
      <c r="AF25" s="30"/>
      <c r="AG25" s="30"/>
      <c r="AH25" s="30"/>
      <c r="AI25" s="30"/>
    </row>
    <row r="26" spans="13:35" ht="23.4" x14ac:dyDescent="0.45">
      <c r="Q26" s="107"/>
      <c r="R26" s="36"/>
      <c r="S26" s="32"/>
      <c r="T26" s="32"/>
      <c r="U26" s="32"/>
      <c r="V26"/>
      <c r="W26"/>
      <c r="X26"/>
      <c r="Y26"/>
      <c r="Z26"/>
      <c r="AA26"/>
      <c r="AB26"/>
      <c r="AC26" s="30"/>
      <c r="AD26" s="30"/>
      <c r="AE26" s="30"/>
      <c r="AF26" s="30"/>
      <c r="AG26" s="30"/>
      <c r="AH26" s="30"/>
      <c r="AI26" s="30"/>
    </row>
    <row r="27" spans="13:35" ht="23.25" customHeight="1" x14ac:dyDescent="0.45">
      <c r="Q27" s="32"/>
      <c r="R27" s="32"/>
      <c r="S27" s="32"/>
      <c r="T27" s="32"/>
      <c r="U27" s="32"/>
      <c r="V27" s="106"/>
      <c r="W27" s="106"/>
      <c r="X27"/>
      <c r="Y27"/>
      <c r="Z27"/>
      <c r="AA27"/>
      <c r="AB27"/>
      <c r="AC27" s="30"/>
      <c r="AD27" s="30"/>
      <c r="AE27" s="30"/>
      <c r="AF27" s="30"/>
      <c r="AG27" s="30"/>
      <c r="AH27" s="30"/>
      <c r="AI27" s="30"/>
    </row>
    <row r="28" spans="13:35" ht="23.25" customHeight="1" x14ac:dyDescent="0.45">
      <c r="Q28" s="32"/>
      <c r="R28" s="32"/>
      <c r="S28" s="32"/>
      <c r="T28" s="32"/>
      <c r="U28" s="32"/>
      <c r="V28" s="106"/>
      <c r="W28" s="106"/>
      <c r="X28"/>
      <c r="Y28"/>
      <c r="Z28"/>
      <c r="AA28"/>
      <c r="AB28"/>
      <c r="AC28" s="30"/>
      <c r="AD28" s="30"/>
      <c r="AE28" s="30"/>
      <c r="AF28" s="30"/>
      <c r="AG28" s="30"/>
      <c r="AH28" s="30"/>
      <c r="AI28" s="30"/>
    </row>
    <row r="29" spans="13:35" x14ac:dyDescent="0.3">
      <c r="Q29"/>
      <c r="R29"/>
      <c r="S29"/>
      <c r="T29"/>
      <c r="U29"/>
      <c r="V29"/>
      <c r="W29"/>
      <c r="X29"/>
      <c r="Y29"/>
      <c r="Z29"/>
      <c r="AA29"/>
      <c r="AB29"/>
      <c r="AC29" s="30"/>
      <c r="AD29" s="30"/>
      <c r="AE29" s="30"/>
      <c r="AF29" s="30"/>
      <c r="AG29" s="30"/>
      <c r="AH29" s="30"/>
      <c r="AI29" s="30"/>
    </row>
    <row r="30" spans="13:35" x14ac:dyDescent="0.3">
      <c r="Q30"/>
      <c r="R30"/>
      <c r="S30"/>
      <c r="T30"/>
      <c r="U30"/>
      <c r="V30"/>
      <c r="W30"/>
      <c r="X30"/>
      <c r="Y30"/>
      <c r="Z30"/>
      <c r="AA30"/>
      <c r="AB30"/>
      <c r="AC30" s="30"/>
      <c r="AD30" s="30"/>
      <c r="AE30" s="30"/>
      <c r="AF30" s="30"/>
      <c r="AG30" s="30"/>
      <c r="AH30" s="30"/>
      <c r="AI30" s="30"/>
    </row>
    <row r="31" spans="13:35" x14ac:dyDescent="0.3">
      <c r="Q31"/>
      <c r="R31"/>
      <c r="S31"/>
      <c r="T31"/>
      <c r="U31"/>
      <c r="V31"/>
      <c r="W31"/>
      <c r="X31"/>
      <c r="Y31"/>
      <c r="Z31"/>
      <c r="AA31"/>
      <c r="AB31"/>
      <c r="AC31" s="30"/>
      <c r="AD31" s="30"/>
      <c r="AE31" s="30"/>
      <c r="AF31" s="30"/>
      <c r="AG31" s="30"/>
      <c r="AH31" s="30"/>
      <c r="AI31" s="30"/>
    </row>
    <row r="32" spans="13:35" x14ac:dyDescent="0.3">
      <c r="Q32"/>
      <c r="R32"/>
      <c r="S32"/>
      <c r="T32"/>
      <c r="U32"/>
      <c r="V32"/>
      <c r="W32"/>
      <c r="X32"/>
      <c r="Y32"/>
      <c r="Z32"/>
      <c r="AA32"/>
      <c r="AB32"/>
      <c r="AC32" s="30"/>
      <c r="AD32" s="30"/>
      <c r="AE32" s="30"/>
      <c r="AF32" s="30"/>
      <c r="AG32" s="30"/>
      <c r="AH32" s="30"/>
      <c r="AI32" s="30"/>
    </row>
    <row r="33" spans="16:35" x14ac:dyDescent="0.3">
      <c r="Q33"/>
      <c r="R33"/>
      <c r="S33"/>
      <c r="T33"/>
      <c r="U33"/>
      <c r="V33"/>
      <c r="W33"/>
      <c r="X33"/>
      <c r="Y33"/>
      <c r="Z33"/>
      <c r="AA33"/>
      <c r="AB33"/>
      <c r="AC33" s="30"/>
      <c r="AD33" s="30"/>
      <c r="AE33" s="30"/>
      <c r="AF33" s="30"/>
      <c r="AG33" s="30"/>
      <c r="AH33" s="30"/>
      <c r="AI33" s="30"/>
    </row>
    <row r="34" spans="16:35" x14ac:dyDescent="0.3">
      <c r="Q34"/>
      <c r="R34"/>
      <c r="S34"/>
      <c r="T34"/>
      <c r="U34"/>
      <c r="V34"/>
      <c r="W34"/>
      <c r="X34"/>
      <c r="Y34"/>
      <c r="Z34"/>
      <c r="AA34"/>
      <c r="AB34"/>
      <c r="AC34" s="30"/>
      <c r="AD34" s="30"/>
      <c r="AE34" s="30"/>
      <c r="AF34" s="30"/>
      <c r="AG34" s="30"/>
      <c r="AH34" s="30"/>
      <c r="AI34" s="30"/>
    </row>
    <row r="35" spans="16:35" x14ac:dyDescent="0.3">
      <c r="T35" s="30"/>
      <c r="U35" s="30"/>
      <c r="V35" s="30"/>
      <c r="W35" s="30"/>
      <c r="X35" s="30"/>
      <c r="Y35" s="30"/>
      <c r="Z35" s="30"/>
      <c r="AA35" s="30"/>
      <c r="AB35" s="30"/>
      <c r="AC35" s="30"/>
      <c r="AD35" s="30"/>
      <c r="AE35" s="30"/>
      <c r="AF35" s="30"/>
      <c r="AG35" s="30"/>
      <c r="AH35" s="30"/>
      <c r="AI35" s="30"/>
    </row>
    <row r="36" spans="16:35" x14ac:dyDescent="0.3">
      <c r="T36" s="30"/>
      <c r="U36" s="30"/>
      <c r="V36" s="30"/>
      <c r="W36" s="30"/>
      <c r="X36" s="30"/>
      <c r="Y36" s="30"/>
      <c r="Z36" s="30"/>
      <c r="AA36" s="30"/>
      <c r="AB36" s="30"/>
      <c r="AC36" s="30"/>
      <c r="AD36" s="30"/>
      <c r="AE36" s="30"/>
      <c r="AF36" s="30"/>
      <c r="AG36" s="30"/>
      <c r="AH36" s="30"/>
      <c r="AI36" s="30"/>
    </row>
    <row r="37" spans="16:35" x14ac:dyDescent="0.3">
      <c r="T37" s="30"/>
      <c r="U37" s="30"/>
      <c r="V37" s="30"/>
      <c r="W37" s="30"/>
      <c r="X37" s="30"/>
      <c r="Y37" s="30"/>
      <c r="Z37" s="30"/>
      <c r="AA37" s="30"/>
      <c r="AB37" s="30"/>
      <c r="AC37" s="30"/>
      <c r="AD37" s="30"/>
      <c r="AE37" s="30"/>
      <c r="AF37" s="30"/>
      <c r="AG37" s="30"/>
      <c r="AH37" s="30"/>
      <c r="AI37" s="30"/>
    </row>
    <row r="40" spans="16:35" ht="25.8" x14ac:dyDescent="0.5">
      <c r="P40" s="37"/>
      <c r="Q40" s="37"/>
      <c r="R40" s="37"/>
      <c r="S40" s="37"/>
      <c r="T40" s="37"/>
      <c r="U40" s="37"/>
      <c r="V40" s="37"/>
      <c r="W40" s="37"/>
      <c r="X40" s="37"/>
      <c r="Y40" s="37"/>
      <c r="Z40" s="37"/>
      <c r="AA40" s="37"/>
      <c r="AB40" s="37"/>
      <c r="AC40" s="37"/>
    </row>
    <row r="41" spans="16:35" ht="25.8" x14ac:dyDescent="0.5">
      <c r="P41" s="37"/>
      <c r="Q41" s="37"/>
      <c r="R41" s="37"/>
      <c r="S41" s="37"/>
      <c r="T41" s="37"/>
      <c r="U41" s="37"/>
      <c r="V41" s="37"/>
      <c r="W41" s="37"/>
      <c r="X41" s="37"/>
      <c r="Y41" s="37"/>
      <c r="Z41" s="37"/>
      <c r="AA41" s="37"/>
      <c r="AB41" s="37"/>
      <c r="AC41" s="37"/>
    </row>
    <row r="42" spans="16:35" ht="25.8" x14ac:dyDescent="0.5">
      <c r="P42" s="37"/>
      <c r="Q42" s="37"/>
      <c r="R42" s="37"/>
      <c r="S42" s="37"/>
      <c r="T42" s="37"/>
      <c r="U42" s="37"/>
      <c r="V42" s="37"/>
      <c r="W42" s="37"/>
      <c r="X42" s="37"/>
      <c r="Y42" s="37"/>
      <c r="Z42" s="37"/>
      <c r="AA42" s="37"/>
      <c r="AB42" s="37"/>
      <c r="AC42" s="37"/>
    </row>
    <row r="43" spans="16:35" ht="25.8" x14ac:dyDescent="0.5">
      <c r="P43" s="37"/>
      <c r="Q43" s="37"/>
      <c r="R43" s="37"/>
      <c r="S43" s="37"/>
      <c r="T43" s="37"/>
      <c r="U43" s="37"/>
      <c r="V43" s="37"/>
      <c r="W43" s="37"/>
      <c r="X43" s="37"/>
      <c r="Y43" s="37"/>
      <c r="Z43" s="37"/>
      <c r="AA43" s="37"/>
      <c r="AB43" s="37"/>
      <c r="AC43" s="37"/>
    </row>
    <row r="44" spans="16:35" ht="25.8" x14ac:dyDescent="0.5">
      <c r="P44" s="37"/>
      <c r="Q44" s="37"/>
      <c r="R44" s="37"/>
      <c r="S44" s="37"/>
      <c r="T44" s="37"/>
      <c r="U44" s="37"/>
      <c r="V44" s="37"/>
      <c r="W44" s="37"/>
      <c r="X44" s="37"/>
      <c r="Y44" s="37"/>
      <c r="Z44" s="37"/>
      <c r="AA44" s="37"/>
      <c r="AB44" s="37"/>
      <c r="AC44" s="37"/>
    </row>
    <row r="45" spans="16:35" ht="25.8" x14ac:dyDescent="0.5">
      <c r="P45" s="37"/>
      <c r="Q45" s="37"/>
      <c r="R45" s="37"/>
      <c r="S45" s="37"/>
      <c r="T45" s="37"/>
      <c r="U45" s="37"/>
      <c r="V45" s="37"/>
      <c r="W45" s="37"/>
      <c r="X45" s="37"/>
      <c r="Y45" s="37"/>
      <c r="Z45" s="37"/>
      <c r="AA45" s="37"/>
      <c r="AB45" s="37"/>
      <c r="AC45" s="37"/>
    </row>
    <row r="46" spans="16:35" ht="25.8" x14ac:dyDescent="0.5">
      <c r="P46" s="37"/>
      <c r="Q46" s="37"/>
      <c r="R46" s="37"/>
      <c r="S46" s="37"/>
      <c r="T46" s="37"/>
      <c r="U46" s="37"/>
      <c r="V46" s="37"/>
      <c r="W46" s="37"/>
      <c r="X46" s="37"/>
      <c r="Y46" s="37"/>
      <c r="Z46" s="37"/>
      <c r="AA46" s="37"/>
      <c r="AB46" s="37"/>
      <c r="AC46" s="37"/>
    </row>
    <row r="47" spans="16:35" ht="25.8" x14ac:dyDescent="0.5">
      <c r="P47" s="37"/>
      <c r="Q47" s="37"/>
      <c r="R47" s="37"/>
      <c r="S47" s="37"/>
      <c r="T47" s="37"/>
      <c r="U47" s="37"/>
      <c r="V47" s="37"/>
      <c r="W47" s="37"/>
      <c r="X47" s="37"/>
      <c r="Y47" s="37"/>
      <c r="Z47" s="37"/>
      <c r="AA47" s="37"/>
      <c r="AB47" s="37"/>
      <c r="AC47" s="37"/>
    </row>
    <row r="48" spans="16:35" ht="25.8" x14ac:dyDescent="0.5">
      <c r="P48" s="37"/>
      <c r="Q48" s="37"/>
      <c r="R48" s="37"/>
      <c r="S48" s="37"/>
      <c r="T48" s="37"/>
      <c r="U48" s="37"/>
      <c r="V48" s="37"/>
      <c r="W48" s="37"/>
      <c r="X48" s="37"/>
      <c r="Y48" s="37"/>
      <c r="Z48" s="37"/>
      <c r="AA48" s="37"/>
      <c r="AB48" s="37"/>
      <c r="AC48" s="37"/>
    </row>
    <row r="49" spans="16:29" ht="25.8" x14ac:dyDescent="0.5">
      <c r="P49" s="37"/>
      <c r="Q49" s="37"/>
      <c r="R49" s="37"/>
      <c r="S49" s="37"/>
      <c r="T49" s="37"/>
      <c r="U49" s="37"/>
      <c r="V49" s="37"/>
      <c r="W49" s="37"/>
      <c r="X49" s="37"/>
      <c r="Y49" s="37"/>
      <c r="Z49" s="37"/>
      <c r="AA49" s="37"/>
      <c r="AB49" s="37"/>
      <c r="AC49" s="37"/>
    </row>
    <row r="50" spans="16:29" ht="25.8" x14ac:dyDescent="0.5">
      <c r="P50" s="37"/>
      <c r="Q50" s="37"/>
      <c r="R50" s="37"/>
      <c r="S50" s="37"/>
      <c r="T50" s="37"/>
      <c r="U50" s="37"/>
      <c r="V50" s="37"/>
      <c r="W50" s="37"/>
      <c r="X50" s="37"/>
      <c r="Y50" s="37"/>
      <c r="Z50" s="37"/>
      <c r="AA50" s="37"/>
      <c r="AB50" s="37"/>
      <c r="AC50" s="37"/>
    </row>
    <row r="51" spans="16:29" ht="25.8" x14ac:dyDescent="0.5">
      <c r="P51" s="37"/>
      <c r="Q51" s="37"/>
      <c r="R51" s="37"/>
      <c r="S51" s="37"/>
      <c r="T51" s="37"/>
      <c r="U51" s="37"/>
      <c r="V51" s="37"/>
      <c r="W51" s="37"/>
      <c r="X51" s="37"/>
      <c r="Y51" s="37"/>
      <c r="Z51" s="37"/>
      <c r="AA51" s="37"/>
      <c r="AB51" s="37"/>
      <c r="AC51" s="37"/>
    </row>
    <row r="52" spans="16:29" ht="25.8" x14ac:dyDescent="0.5">
      <c r="P52" s="37"/>
      <c r="Q52" s="37"/>
      <c r="R52" s="37"/>
      <c r="S52" s="37"/>
      <c r="T52" s="37"/>
      <c r="U52" s="37"/>
      <c r="V52" s="37"/>
      <c r="W52" s="37"/>
      <c r="X52" s="37"/>
      <c r="Y52" s="37"/>
      <c r="Z52" s="37"/>
      <c r="AA52" s="37"/>
      <c r="AB52" s="37"/>
      <c r="AC52" s="37"/>
    </row>
    <row r="53" spans="16:29" ht="25.8" x14ac:dyDescent="0.5">
      <c r="P53" s="37"/>
      <c r="Q53" s="37"/>
      <c r="R53" s="37"/>
      <c r="S53" s="37"/>
      <c r="T53" s="37"/>
      <c r="U53" s="37"/>
      <c r="V53" s="37"/>
      <c r="W53" s="37"/>
      <c r="X53" s="37"/>
      <c r="Y53" s="37"/>
      <c r="Z53" s="37"/>
      <c r="AA53" s="37"/>
      <c r="AB53" s="37"/>
      <c r="AC53" s="37"/>
    </row>
    <row r="54" spans="16:29" ht="25.8" x14ac:dyDescent="0.5">
      <c r="P54" s="37"/>
      <c r="Q54" s="37"/>
      <c r="R54" s="37"/>
      <c r="S54" s="37"/>
      <c r="T54" s="37"/>
      <c r="U54" s="37"/>
      <c r="V54" s="37"/>
      <c r="W54" s="37"/>
      <c r="X54" s="37"/>
      <c r="Y54" s="37"/>
      <c r="Z54" s="37"/>
      <c r="AA54" s="37"/>
      <c r="AB54" s="37"/>
      <c r="AC54" s="37"/>
    </row>
    <row r="55" spans="16:29" ht="25.8" x14ac:dyDescent="0.5">
      <c r="P55" s="37"/>
      <c r="Q55" s="37"/>
      <c r="R55" s="37"/>
      <c r="S55" s="37"/>
      <c r="T55" s="37"/>
      <c r="U55" s="37"/>
      <c r="V55" s="37"/>
      <c r="W55" s="37"/>
      <c r="X55" s="37"/>
      <c r="Y55" s="37"/>
      <c r="Z55" s="37"/>
      <c r="AA55" s="37"/>
      <c r="AB55" s="37"/>
      <c r="AC55" s="37"/>
    </row>
    <row r="56" spans="16:29" ht="25.8" x14ac:dyDescent="0.5">
      <c r="P56" s="37"/>
      <c r="Q56" s="38"/>
      <c r="R56" s="38"/>
      <c r="S56" s="38"/>
      <c r="T56" s="37"/>
      <c r="U56" s="37"/>
      <c r="V56" s="37"/>
      <c r="W56" s="37"/>
      <c r="X56" s="37"/>
      <c r="Y56" s="37"/>
      <c r="Z56" s="37"/>
      <c r="AA56" s="37"/>
      <c r="AB56" s="37"/>
      <c r="AC56" s="37"/>
    </row>
    <row r="57" spans="16:29" ht="25.8" x14ac:dyDescent="0.5">
      <c r="P57" s="37"/>
      <c r="Q57" s="38"/>
      <c r="R57" s="39"/>
      <c r="S57" s="38"/>
      <c r="T57" s="37"/>
      <c r="U57" s="37"/>
      <c r="V57" s="37"/>
      <c r="W57" s="37"/>
      <c r="X57" s="37"/>
      <c r="Y57" s="37"/>
      <c r="Z57" s="37"/>
      <c r="AA57" s="37"/>
      <c r="AB57" s="37"/>
      <c r="AC57" s="37"/>
    </row>
    <row r="58" spans="16:29" ht="25.8" x14ac:dyDescent="0.5">
      <c r="P58" s="37"/>
      <c r="Q58" s="38"/>
      <c r="R58" s="39"/>
      <c r="S58" s="38"/>
      <c r="T58" s="37"/>
      <c r="U58" s="37"/>
      <c r="V58" s="37"/>
      <c r="W58" s="37"/>
      <c r="X58" s="37"/>
      <c r="Y58" s="37"/>
      <c r="Z58" s="37"/>
      <c r="AA58" s="37"/>
      <c r="AB58" s="37"/>
      <c r="AC58" s="37"/>
    </row>
    <row r="59" spans="16:29" ht="25.8" x14ac:dyDescent="0.5">
      <c r="P59" s="37"/>
      <c r="Q59" s="37"/>
      <c r="R59" s="37"/>
      <c r="S59" s="37"/>
      <c r="T59" s="37"/>
      <c r="U59" s="37"/>
      <c r="V59" s="37"/>
      <c r="W59" s="37"/>
      <c r="X59" s="37"/>
      <c r="Y59" s="37"/>
      <c r="Z59" s="37"/>
      <c r="AA59" s="37"/>
      <c r="AB59" s="37"/>
      <c r="AC59" s="37"/>
    </row>
    <row r="60" spans="16:29" ht="25.8" x14ac:dyDescent="0.5">
      <c r="P60" s="37"/>
      <c r="Q60" s="37"/>
      <c r="R60" s="37"/>
      <c r="S60" s="37"/>
      <c r="T60" s="37"/>
      <c r="U60" s="37"/>
      <c r="V60" s="37"/>
      <c r="W60" s="37"/>
      <c r="X60" s="37"/>
      <c r="Y60" s="37"/>
      <c r="Z60" s="37"/>
      <c r="AA60" s="37"/>
      <c r="AB60" s="37"/>
      <c r="AC60" s="37"/>
    </row>
    <row r="61" spans="16:29" ht="25.8" x14ac:dyDescent="0.5">
      <c r="P61" s="37"/>
      <c r="Q61" s="37"/>
      <c r="R61" s="37"/>
      <c r="S61" s="37"/>
      <c r="T61" s="37"/>
      <c r="U61" s="37"/>
      <c r="V61" s="37"/>
      <c r="W61" s="37"/>
      <c r="X61" s="37"/>
      <c r="Y61" s="37"/>
      <c r="Z61" s="37"/>
      <c r="AA61" s="37"/>
      <c r="AB61" s="37"/>
      <c r="AC61" s="37"/>
    </row>
    <row r="62" spans="16:29" ht="25.8" x14ac:dyDescent="0.5">
      <c r="P62" s="37"/>
      <c r="Q62" s="37"/>
      <c r="R62" s="37"/>
      <c r="S62" s="37"/>
      <c r="T62" s="37"/>
      <c r="U62" s="37"/>
      <c r="V62" s="37"/>
      <c r="W62" s="37"/>
      <c r="X62" s="37"/>
      <c r="Y62" s="37"/>
      <c r="Z62" s="37"/>
      <c r="AA62" s="37"/>
      <c r="AB62" s="37"/>
      <c r="AC62" s="37"/>
    </row>
    <row r="67" spans="16:23" x14ac:dyDescent="0.3">
      <c r="P67" s="33"/>
    </row>
    <row r="68" spans="16:23" x14ac:dyDescent="0.3">
      <c r="P68" s="33"/>
    </row>
    <row r="69" spans="16:23" x14ac:dyDescent="0.3">
      <c r="P69" s="33"/>
    </row>
    <row r="73" spans="16:23" x14ac:dyDescent="0.3">
      <c r="Q73" s="40"/>
      <c r="R73" s="40"/>
      <c r="S73" s="40"/>
      <c r="T73" s="40"/>
      <c r="U73" s="40"/>
      <c r="V73" s="40"/>
      <c r="W73" s="40"/>
    </row>
    <row r="74" spans="16:23" x14ac:dyDescent="0.3">
      <c r="Q74" s="40"/>
      <c r="R74" s="40"/>
      <c r="S74" s="40"/>
      <c r="T74" s="40"/>
      <c r="U74" s="40"/>
      <c r="V74" s="40"/>
      <c r="W74" s="40"/>
    </row>
    <row r="79" spans="16:23" x14ac:dyDescent="0.3">
      <c r="Q79" s="40"/>
      <c r="R79" s="40"/>
      <c r="S79" s="40"/>
      <c r="T79" s="40"/>
      <c r="U79" s="40"/>
      <c r="V79" s="40"/>
      <c r="W79" s="40"/>
    </row>
    <row r="80" spans="16:23" x14ac:dyDescent="0.3">
      <c r="Q80" s="40"/>
      <c r="R80" s="40"/>
      <c r="S80" s="40"/>
      <c r="T80" s="40"/>
      <c r="U80" s="40"/>
      <c r="V80" s="40"/>
      <c r="W80" s="40"/>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C4F4F-DE29-43ED-A865-0F83BDC1CB32}">
  <dimension ref="B12:AH80"/>
  <sheetViews>
    <sheetView zoomScale="70" zoomScaleNormal="70" workbookViewId="0">
      <selection activeCell="K30" sqref="K30"/>
    </sheetView>
  </sheetViews>
  <sheetFormatPr defaultColWidth="9.109375" defaultRowHeight="14.4" x14ac:dyDescent="0.3"/>
  <cols>
    <col min="1" max="9" width="9.109375" style="7"/>
    <col min="10" max="10" width="11.5546875" style="7" customWidth="1"/>
    <col min="11" max="11" width="12.44140625" style="7" customWidth="1"/>
    <col min="12" max="12" width="15.6640625" style="7" customWidth="1"/>
    <col min="13" max="14" width="9.109375" style="7"/>
    <col min="15" max="15" width="9.33203125" style="7" customWidth="1"/>
    <col min="16" max="16" width="8.109375" style="7" customWidth="1"/>
    <col min="17" max="19" width="9.109375" style="7"/>
    <col min="20" max="20" width="7.44140625" style="7" customWidth="1"/>
    <col min="21" max="21" width="8.109375" style="7" customWidth="1"/>
    <col min="22" max="16384" width="9.109375" style="7"/>
  </cols>
  <sheetData>
    <row r="12" spans="2:34" x14ac:dyDescent="0.3">
      <c r="B12" s="7" t="s">
        <v>17</v>
      </c>
    </row>
    <row r="14" spans="2:34" x14ac:dyDescent="0.3">
      <c r="AC14" s="30"/>
      <c r="AD14" s="30"/>
      <c r="AE14" s="30"/>
      <c r="AF14" s="30"/>
      <c r="AG14" s="30"/>
      <c r="AH14" s="30"/>
    </row>
    <row r="15" spans="2:34" x14ac:dyDescent="0.3">
      <c r="AC15" s="30"/>
      <c r="AD15" s="30"/>
      <c r="AE15" s="30"/>
      <c r="AF15" s="30"/>
      <c r="AG15" s="30"/>
      <c r="AH15" s="30"/>
    </row>
    <row r="16" spans="2:34" x14ac:dyDescent="0.3">
      <c r="AC16" s="30"/>
      <c r="AD16" s="30"/>
      <c r="AE16" s="30"/>
      <c r="AF16" s="30"/>
      <c r="AG16" s="30"/>
      <c r="AH16" s="30"/>
    </row>
    <row r="17" spans="13:34" x14ac:dyDescent="0.3">
      <c r="AC17" s="30"/>
      <c r="AD17" s="30"/>
      <c r="AE17" s="30"/>
      <c r="AF17" s="30"/>
      <c r="AG17" s="30"/>
      <c r="AH17" s="30"/>
    </row>
    <row r="18" spans="13:34" x14ac:dyDescent="0.3">
      <c r="AC18" s="30"/>
      <c r="AD18" s="30"/>
      <c r="AE18" s="30"/>
      <c r="AF18" s="30"/>
      <c r="AG18" s="30"/>
      <c r="AH18" s="30"/>
    </row>
    <row r="19" spans="13:34" x14ac:dyDescent="0.3">
      <c r="AC19" s="30"/>
      <c r="AD19" s="30"/>
      <c r="AE19" s="30"/>
      <c r="AF19" s="30"/>
      <c r="AG19" s="30"/>
      <c r="AH19" s="30"/>
    </row>
    <row r="20" spans="13:34" x14ac:dyDescent="0.3">
      <c r="AC20" s="30"/>
      <c r="AD20" s="30"/>
      <c r="AE20" s="30"/>
      <c r="AF20" s="30"/>
      <c r="AG20" s="30"/>
      <c r="AH20" s="30"/>
    </row>
    <row r="21" spans="13:34" x14ac:dyDescent="0.3">
      <c r="AC21" s="30"/>
      <c r="AD21" s="30"/>
      <c r="AE21" s="30"/>
      <c r="AF21" s="30"/>
      <c r="AG21" s="30"/>
      <c r="AH21" s="30"/>
    </row>
    <row r="22" spans="13:34" ht="23.25" customHeight="1" x14ac:dyDescent="0.3">
      <c r="AC22" s="30"/>
      <c r="AD22" s="30"/>
      <c r="AE22" s="30"/>
      <c r="AF22" s="30"/>
      <c r="AG22" s="30"/>
      <c r="AH22" s="30"/>
    </row>
    <row r="23" spans="13:34" ht="23.25" customHeight="1" x14ac:dyDescent="0.3">
      <c r="AC23" s="30"/>
      <c r="AD23" s="30"/>
      <c r="AE23" s="30"/>
      <c r="AF23" s="30"/>
      <c r="AG23" s="30"/>
      <c r="AH23" s="30"/>
    </row>
    <row r="24" spans="13:34" x14ac:dyDescent="0.3">
      <c r="M24" s="33"/>
      <c r="AC24" s="30"/>
      <c r="AD24" s="30"/>
      <c r="AE24" s="30"/>
      <c r="AF24" s="30"/>
      <c r="AG24" s="30"/>
      <c r="AH24" s="30"/>
    </row>
    <row r="25" spans="13:34" x14ac:dyDescent="0.3">
      <c r="AC25" s="30"/>
      <c r="AD25" s="30"/>
      <c r="AE25" s="30"/>
      <c r="AF25" s="30"/>
      <c r="AG25" s="30"/>
      <c r="AH25" s="30"/>
    </row>
    <row r="26" spans="13:34" x14ac:dyDescent="0.3">
      <c r="AC26" s="30"/>
      <c r="AD26" s="30"/>
      <c r="AE26" s="30"/>
      <c r="AF26" s="30"/>
      <c r="AG26" s="30"/>
      <c r="AH26" s="30"/>
    </row>
    <row r="27" spans="13:34" ht="23.25" customHeight="1" x14ac:dyDescent="0.3">
      <c r="AC27" s="30"/>
      <c r="AD27" s="30"/>
      <c r="AE27" s="30"/>
      <c r="AF27" s="30"/>
      <c r="AG27" s="30"/>
      <c r="AH27" s="30"/>
    </row>
    <row r="28" spans="13:34" ht="23.25" customHeight="1" x14ac:dyDescent="0.3">
      <c r="AC28" s="30"/>
      <c r="AD28" s="30"/>
      <c r="AE28" s="30"/>
      <c r="AF28" s="30"/>
      <c r="AG28" s="30"/>
      <c r="AH28" s="30"/>
    </row>
    <row r="29" spans="13:34" x14ac:dyDescent="0.3">
      <c r="AC29" s="30"/>
      <c r="AD29" s="30"/>
      <c r="AE29" s="30"/>
      <c r="AF29" s="30"/>
      <c r="AG29" s="30"/>
      <c r="AH29" s="30"/>
    </row>
    <row r="30" spans="13:34" x14ac:dyDescent="0.3">
      <c r="AC30" s="30"/>
      <c r="AD30" s="30"/>
      <c r="AE30" s="30"/>
      <c r="AF30" s="30"/>
      <c r="AG30" s="30"/>
      <c r="AH30" s="30"/>
    </row>
    <row r="31" spans="13:34" x14ac:dyDescent="0.3">
      <c r="AC31" s="30"/>
      <c r="AD31" s="30"/>
      <c r="AE31" s="30"/>
      <c r="AF31" s="30"/>
      <c r="AG31" s="30"/>
      <c r="AH31" s="30"/>
    </row>
    <row r="32" spans="13:34" x14ac:dyDescent="0.3">
      <c r="AC32" s="30"/>
      <c r="AD32" s="30"/>
      <c r="AE32" s="30"/>
      <c r="AF32" s="30"/>
      <c r="AG32" s="30"/>
      <c r="AH32" s="30"/>
    </row>
    <row r="33" spans="15:34" x14ac:dyDescent="0.3">
      <c r="AC33" s="30"/>
      <c r="AD33" s="30"/>
      <c r="AE33" s="30"/>
      <c r="AF33" s="30"/>
      <c r="AG33" s="30"/>
      <c r="AH33" s="30"/>
    </row>
    <row r="34" spans="15:34" x14ac:dyDescent="0.3">
      <c r="AC34" s="30"/>
      <c r="AD34" s="30"/>
      <c r="AE34" s="30"/>
      <c r="AF34" s="30"/>
      <c r="AG34" s="30"/>
      <c r="AH34" s="30"/>
    </row>
    <row r="35" spans="15:34" x14ac:dyDescent="0.3">
      <c r="AC35" s="30"/>
      <c r="AD35" s="30"/>
      <c r="AE35" s="30"/>
      <c r="AF35" s="30"/>
      <c r="AG35" s="30"/>
      <c r="AH35" s="30"/>
    </row>
    <row r="36" spans="15:34" x14ac:dyDescent="0.3">
      <c r="AC36" s="30"/>
      <c r="AD36" s="30"/>
      <c r="AE36" s="30"/>
      <c r="AF36" s="30"/>
      <c r="AG36" s="30"/>
      <c r="AH36" s="30"/>
    </row>
    <row r="37" spans="15:34" x14ac:dyDescent="0.3">
      <c r="S37" s="30"/>
      <c r="T37" s="30"/>
      <c r="U37" s="30"/>
      <c r="V37" s="30"/>
      <c r="W37" s="30"/>
      <c r="X37" s="30"/>
      <c r="Y37" s="30"/>
      <c r="Z37" s="30"/>
      <c r="AA37" s="30"/>
      <c r="AB37" s="30"/>
      <c r="AC37" s="30"/>
      <c r="AD37" s="30"/>
      <c r="AE37" s="30"/>
      <c r="AF37" s="30"/>
      <c r="AG37" s="30"/>
      <c r="AH37" s="30"/>
    </row>
    <row r="40" spans="15:34" ht="25.8" x14ac:dyDescent="0.5">
      <c r="O40" s="37"/>
      <c r="P40" s="37"/>
      <c r="Q40" s="37"/>
      <c r="R40" s="37"/>
      <c r="S40" s="37"/>
      <c r="T40" s="37"/>
      <c r="U40" s="37"/>
      <c r="V40" s="37"/>
      <c r="W40" s="37"/>
      <c r="X40" s="37"/>
      <c r="Y40" s="37"/>
      <c r="Z40" s="37"/>
      <c r="AA40" s="37"/>
      <c r="AB40" s="37"/>
    </row>
    <row r="41" spans="15:34" ht="25.8" x14ac:dyDescent="0.5">
      <c r="O41" s="37"/>
      <c r="P41" s="37"/>
      <c r="Q41" s="37"/>
      <c r="R41" s="37"/>
      <c r="S41" s="37"/>
      <c r="T41" s="37"/>
      <c r="U41" s="37"/>
      <c r="V41" s="37"/>
      <c r="W41" s="37"/>
      <c r="X41" s="37"/>
      <c r="Y41" s="37"/>
      <c r="Z41" s="37"/>
      <c r="AA41" s="37"/>
      <c r="AB41" s="37"/>
    </row>
    <row r="42" spans="15:34" ht="25.8" x14ac:dyDescent="0.5">
      <c r="O42" s="37"/>
      <c r="P42" s="37"/>
      <c r="Q42" s="37"/>
      <c r="R42" s="37"/>
      <c r="S42" s="37"/>
      <c r="T42" s="37"/>
      <c r="U42" s="37"/>
      <c r="V42" s="37"/>
      <c r="W42" s="37"/>
      <c r="X42" s="37"/>
      <c r="Y42" s="37"/>
      <c r="Z42" s="37"/>
      <c r="AA42" s="37"/>
      <c r="AB42" s="37"/>
    </row>
    <row r="43" spans="15:34" ht="25.8" x14ac:dyDescent="0.5">
      <c r="O43" s="37"/>
      <c r="P43" s="37"/>
      <c r="Q43" s="37"/>
      <c r="R43" s="37"/>
      <c r="S43" s="37"/>
      <c r="T43" s="37"/>
      <c r="U43" s="37"/>
      <c r="V43" s="37"/>
      <c r="W43" s="37"/>
      <c r="X43" s="37"/>
      <c r="Y43" s="37"/>
      <c r="Z43" s="37"/>
      <c r="AA43" s="37"/>
      <c r="AB43" s="37"/>
    </row>
    <row r="44" spans="15:34" ht="25.8" x14ac:dyDescent="0.5">
      <c r="O44" s="37"/>
      <c r="P44" s="37"/>
      <c r="Q44" s="37"/>
      <c r="R44" s="37"/>
      <c r="S44" s="37"/>
      <c r="T44" s="37"/>
      <c r="U44" s="37"/>
      <c r="V44" s="37"/>
      <c r="W44" s="37"/>
      <c r="X44" s="37"/>
      <c r="Y44" s="37"/>
      <c r="Z44" s="37"/>
      <c r="AA44" s="37"/>
      <c r="AB44" s="37"/>
    </row>
    <row r="45" spans="15:34" ht="25.8" x14ac:dyDescent="0.5">
      <c r="O45" s="37"/>
      <c r="P45" s="37"/>
      <c r="Q45" s="37"/>
      <c r="R45" s="37"/>
      <c r="S45" s="37"/>
      <c r="T45" s="37"/>
      <c r="U45" s="37"/>
      <c r="V45" s="37"/>
      <c r="W45" s="37"/>
      <c r="X45" s="37"/>
      <c r="Y45" s="37"/>
      <c r="Z45" s="37"/>
      <c r="AA45" s="37"/>
      <c r="AB45" s="37"/>
    </row>
    <row r="46" spans="15:34" ht="25.8" x14ac:dyDescent="0.5">
      <c r="O46" s="37"/>
      <c r="P46" s="37"/>
      <c r="Q46" s="37"/>
      <c r="R46" s="37"/>
      <c r="S46" s="37"/>
      <c r="T46" s="37"/>
      <c r="U46" s="37"/>
      <c r="V46" s="37"/>
      <c r="W46" s="37"/>
      <c r="X46" s="37"/>
      <c r="Y46" s="37"/>
      <c r="Z46" s="37"/>
      <c r="AA46" s="37"/>
      <c r="AB46" s="37"/>
    </row>
    <row r="47" spans="15:34" ht="25.8" x14ac:dyDescent="0.5">
      <c r="O47" s="37"/>
      <c r="P47" s="37"/>
      <c r="Q47" s="37"/>
      <c r="R47" s="37"/>
      <c r="S47" s="37"/>
      <c r="T47" s="37"/>
      <c r="U47" s="37"/>
      <c r="V47" s="37"/>
      <c r="W47" s="37"/>
      <c r="X47" s="37"/>
      <c r="Y47" s="37"/>
      <c r="Z47" s="37"/>
      <c r="AA47" s="37"/>
      <c r="AB47" s="37"/>
    </row>
    <row r="48" spans="15:34" ht="25.8" x14ac:dyDescent="0.5">
      <c r="O48" s="37"/>
      <c r="P48" s="37"/>
      <c r="Q48" s="37"/>
      <c r="R48" s="37"/>
      <c r="S48" s="37"/>
      <c r="T48" s="37"/>
      <c r="U48" s="37"/>
      <c r="V48" s="37"/>
      <c r="W48" s="37"/>
      <c r="X48" s="37"/>
      <c r="Y48" s="37"/>
      <c r="Z48" s="37"/>
      <c r="AA48" s="37"/>
      <c r="AB48" s="37"/>
    </row>
    <row r="49" spans="15:28" ht="25.8" x14ac:dyDescent="0.5">
      <c r="O49" s="37"/>
      <c r="P49" s="37"/>
      <c r="Q49" s="37"/>
      <c r="R49" s="37"/>
      <c r="S49" s="37"/>
      <c r="T49" s="37"/>
      <c r="U49" s="37"/>
      <c r="V49" s="37"/>
      <c r="W49" s="37"/>
      <c r="X49" s="37"/>
      <c r="Y49" s="37"/>
      <c r="Z49" s="37"/>
      <c r="AA49" s="37"/>
      <c r="AB49" s="37"/>
    </row>
    <row r="50" spans="15:28" ht="25.8" x14ac:dyDescent="0.5">
      <c r="O50" s="37"/>
      <c r="P50" s="37"/>
      <c r="Q50" s="37"/>
      <c r="R50" s="37"/>
      <c r="S50" s="37"/>
      <c r="T50" s="37"/>
      <c r="U50" s="37"/>
      <c r="V50" s="37"/>
      <c r="W50" s="37"/>
      <c r="X50" s="37"/>
      <c r="Y50" s="37"/>
      <c r="Z50" s="37"/>
      <c r="AA50" s="37"/>
      <c r="AB50" s="37"/>
    </row>
    <row r="51" spans="15:28" ht="25.8" x14ac:dyDescent="0.5">
      <c r="O51" s="37"/>
      <c r="P51" s="37"/>
      <c r="Q51" s="37"/>
      <c r="R51" s="37"/>
      <c r="S51" s="37"/>
      <c r="T51" s="37"/>
      <c r="U51" s="37"/>
      <c r="V51" s="37"/>
      <c r="W51" s="37"/>
      <c r="X51" s="37"/>
      <c r="Y51" s="37"/>
      <c r="Z51" s="37"/>
      <c r="AA51" s="37"/>
      <c r="AB51" s="37"/>
    </row>
    <row r="52" spans="15:28" ht="25.8" x14ac:dyDescent="0.5">
      <c r="O52" s="37"/>
      <c r="P52" s="37"/>
      <c r="Q52" s="37"/>
      <c r="R52" s="37"/>
      <c r="S52" s="37"/>
      <c r="T52" s="37"/>
      <c r="U52" s="37"/>
      <c r="V52" s="37"/>
      <c r="W52" s="37"/>
      <c r="X52" s="37"/>
      <c r="Y52" s="37"/>
      <c r="Z52" s="37"/>
      <c r="AA52" s="37"/>
      <c r="AB52" s="37"/>
    </row>
    <row r="53" spans="15:28" ht="25.8" x14ac:dyDescent="0.5">
      <c r="O53" s="37"/>
      <c r="P53" s="37"/>
      <c r="Q53" s="37"/>
      <c r="R53" s="37"/>
      <c r="S53" s="37"/>
      <c r="T53" s="37"/>
      <c r="U53" s="37"/>
      <c r="V53" s="37"/>
      <c r="W53" s="37"/>
      <c r="X53" s="37"/>
      <c r="Y53" s="37"/>
      <c r="Z53" s="37"/>
      <c r="AA53" s="37"/>
      <c r="AB53" s="37"/>
    </row>
    <row r="54" spans="15:28" ht="25.8" x14ac:dyDescent="0.5">
      <c r="O54" s="37"/>
      <c r="P54" s="37"/>
      <c r="Q54" s="37"/>
      <c r="R54" s="37"/>
      <c r="S54" s="37"/>
      <c r="T54" s="37"/>
      <c r="U54" s="37"/>
      <c r="V54" s="37"/>
      <c r="W54" s="37"/>
      <c r="X54" s="37"/>
      <c r="Y54" s="37"/>
      <c r="Z54" s="37"/>
      <c r="AA54" s="37"/>
      <c r="AB54" s="37"/>
    </row>
    <row r="55" spans="15:28" ht="25.8" x14ac:dyDescent="0.5">
      <c r="O55" s="37"/>
      <c r="P55" s="37"/>
      <c r="Q55" s="37"/>
      <c r="R55" s="37"/>
      <c r="S55" s="37"/>
      <c r="T55" s="37"/>
      <c r="U55" s="37"/>
      <c r="V55" s="37"/>
      <c r="W55" s="37"/>
      <c r="X55" s="37"/>
      <c r="Y55" s="37"/>
      <c r="Z55" s="37"/>
      <c r="AA55" s="37"/>
      <c r="AB55" s="37"/>
    </row>
    <row r="56" spans="15:28" ht="25.8" x14ac:dyDescent="0.5">
      <c r="O56" s="37"/>
      <c r="P56" s="38"/>
      <c r="Q56" s="38"/>
      <c r="R56" s="38"/>
      <c r="S56" s="37"/>
      <c r="T56" s="37"/>
      <c r="U56" s="37"/>
      <c r="V56" s="37"/>
      <c r="W56" s="37"/>
      <c r="X56" s="37"/>
      <c r="Y56" s="37"/>
      <c r="Z56" s="37"/>
      <c r="AA56" s="37"/>
      <c r="AB56" s="37"/>
    </row>
    <row r="57" spans="15:28" ht="25.8" x14ac:dyDescent="0.5">
      <c r="O57" s="37"/>
      <c r="P57" s="38"/>
      <c r="Q57" s="39"/>
      <c r="R57" s="38"/>
      <c r="S57" s="37"/>
      <c r="T57" s="37"/>
      <c r="U57" s="37"/>
      <c r="V57" s="37"/>
      <c r="W57" s="37"/>
      <c r="X57" s="37"/>
      <c r="Y57" s="37"/>
      <c r="Z57" s="37"/>
      <c r="AA57" s="37"/>
      <c r="AB57" s="37"/>
    </row>
    <row r="58" spans="15:28" ht="25.8" x14ac:dyDescent="0.5">
      <c r="O58" s="37"/>
      <c r="P58" s="38"/>
      <c r="Q58" s="39"/>
      <c r="R58" s="38"/>
      <c r="S58" s="37"/>
      <c r="T58" s="37"/>
      <c r="U58" s="37"/>
      <c r="V58" s="37"/>
      <c r="W58" s="37"/>
      <c r="X58" s="37"/>
      <c r="Y58" s="37"/>
      <c r="Z58" s="37"/>
      <c r="AA58" s="37"/>
      <c r="AB58" s="37"/>
    </row>
    <row r="59" spans="15:28" ht="25.8" x14ac:dyDescent="0.5">
      <c r="O59" s="37"/>
      <c r="P59" s="37"/>
      <c r="Q59" s="37"/>
      <c r="R59" s="37"/>
      <c r="S59" s="37"/>
      <c r="T59" s="37"/>
      <c r="U59" s="37"/>
      <c r="V59" s="37"/>
      <c r="W59" s="37"/>
      <c r="X59" s="37"/>
      <c r="Y59" s="37"/>
      <c r="Z59" s="37"/>
      <c r="AA59" s="37"/>
      <c r="AB59" s="37"/>
    </row>
    <row r="60" spans="15:28" ht="25.8" x14ac:dyDescent="0.5">
      <c r="O60" s="37"/>
      <c r="P60" s="37"/>
      <c r="Q60" s="37"/>
      <c r="R60" s="37"/>
      <c r="S60" s="37"/>
      <c r="T60" s="37"/>
      <c r="U60" s="37"/>
      <c r="V60" s="37"/>
      <c r="W60" s="37"/>
      <c r="X60" s="37"/>
      <c r="Y60" s="37"/>
      <c r="Z60" s="37"/>
      <c r="AA60" s="37"/>
      <c r="AB60" s="37"/>
    </row>
    <row r="61" spans="15:28" ht="25.8" x14ac:dyDescent="0.5">
      <c r="O61" s="37"/>
      <c r="P61" s="37"/>
      <c r="Q61" s="37"/>
      <c r="R61" s="37"/>
      <c r="S61" s="37"/>
      <c r="T61" s="37"/>
      <c r="U61" s="37"/>
      <c r="V61" s="37"/>
      <c r="W61" s="37"/>
      <c r="X61" s="37"/>
      <c r="Y61" s="37"/>
      <c r="Z61" s="37"/>
      <c r="AA61" s="37"/>
      <c r="AB61" s="37"/>
    </row>
    <row r="62" spans="15:28" ht="25.8" x14ac:dyDescent="0.5">
      <c r="O62" s="37"/>
      <c r="P62" s="37"/>
      <c r="Q62" s="37"/>
      <c r="R62" s="37"/>
      <c r="S62" s="37"/>
      <c r="T62" s="37"/>
      <c r="U62" s="37"/>
      <c r="V62" s="37"/>
      <c r="W62" s="37"/>
      <c r="X62" s="37"/>
      <c r="Y62" s="37"/>
      <c r="Z62" s="37"/>
      <c r="AA62" s="37"/>
      <c r="AB62" s="37"/>
    </row>
    <row r="67" spans="15:22" x14ac:dyDescent="0.3">
      <c r="O67" s="33"/>
    </row>
    <row r="68" spans="15:22" x14ac:dyDescent="0.3">
      <c r="O68" s="33"/>
    </row>
    <row r="69" spans="15:22" x14ac:dyDescent="0.3">
      <c r="O69" s="33"/>
    </row>
    <row r="73" spans="15:22" x14ac:dyDescent="0.3">
      <c r="P73" s="40"/>
      <c r="Q73" s="40"/>
      <c r="R73" s="40"/>
      <c r="S73" s="40"/>
      <c r="T73" s="40"/>
      <c r="U73" s="40"/>
      <c r="V73" s="40"/>
    </row>
    <row r="74" spans="15:22" x14ac:dyDescent="0.3">
      <c r="P74" s="40"/>
      <c r="Q74" s="40"/>
      <c r="R74" s="40"/>
      <c r="S74" s="40"/>
      <c r="T74" s="40"/>
      <c r="U74" s="40"/>
      <c r="V74" s="40"/>
    </row>
    <row r="79" spans="15:22" x14ac:dyDescent="0.3">
      <c r="P79" s="40"/>
      <c r="Q79" s="40"/>
      <c r="R79" s="40"/>
      <c r="S79" s="40"/>
      <c r="T79" s="40"/>
      <c r="U79" s="40"/>
      <c r="V79" s="40"/>
    </row>
    <row r="80" spans="15:22" x14ac:dyDescent="0.3">
      <c r="P80" s="40"/>
      <c r="Q80" s="40"/>
      <c r="R80" s="40"/>
      <c r="S80" s="40"/>
      <c r="T80" s="40"/>
      <c r="U80" s="40"/>
      <c r="V80" s="40"/>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28E04-760C-4BBA-B8B3-771624334B38}">
  <dimension ref="B12:AI80"/>
  <sheetViews>
    <sheetView zoomScale="70" zoomScaleNormal="70" workbookViewId="0"/>
  </sheetViews>
  <sheetFormatPr defaultColWidth="9.109375" defaultRowHeight="14.4" x14ac:dyDescent="0.3"/>
  <cols>
    <col min="1" max="9" width="9.109375" style="7"/>
    <col min="10" max="10" width="11.5546875" style="7" customWidth="1"/>
    <col min="11" max="11" width="12.44140625" style="7" customWidth="1"/>
    <col min="12" max="12" width="15.6640625" style="7" customWidth="1"/>
    <col min="13" max="15" width="9.109375" style="7"/>
    <col min="16" max="16" width="9.33203125" style="7" customWidth="1"/>
    <col min="17" max="17" width="8.109375" style="7" customWidth="1"/>
    <col min="18" max="20" width="9.109375" style="7"/>
    <col min="21" max="21" width="7.44140625" style="7" customWidth="1"/>
    <col min="22" max="22" width="8.109375" style="7" customWidth="1"/>
    <col min="23" max="16384" width="9.109375" style="7"/>
  </cols>
  <sheetData>
    <row r="12" spans="2:35" x14ac:dyDescent="0.3">
      <c r="B12" s="7" t="s">
        <v>17</v>
      </c>
    </row>
    <row r="13" spans="2:35" x14ac:dyDescent="0.3">
      <c r="Q13"/>
      <c r="R13"/>
      <c r="S13"/>
      <c r="T13"/>
      <c r="U13"/>
      <c r="V13"/>
      <c r="W13"/>
      <c r="X13"/>
      <c r="Y13"/>
      <c r="Z13"/>
      <c r="AA13"/>
      <c r="AB13"/>
    </row>
    <row r="14" spans="2:35" x14ac:dyDescent="0.3">
      <c r="Q14"/>
      <c r="R14"/>
      <c r="S14"/>
      <c r="T14"/>
      <c r="U14"/>
      <c r="V14"/>
      <c r="W14"/>
      <c r="X14"/>
      <c r="Y14"/>
      <c r="Z14"/>
      <c r="AA14"/>
      <c r="AB14"/>
      <c r="AC14" s="30"/>
      <c r="AD14" s="30"/>
      <c r="AE14" s="30"/>
      <c r="AF14" s="30"/>
      <c r="AG14" s="30"/>
      <c r="AH14" s="30"/>
      <c r="AI14" s="30"/>
    </row>
    <row r="15" spans="2:35" x14ac:dyDescent="0.3">
      <c r="Q15"/>
      <c r="R15"/>
      <c r="S15"/>
      <c r="T15"/>
      <c r="U15"/>
      <c r="V15"/>
      <c r="W15"/>
      <c r="X15"/>
      <c r="Y15"/>
      <c r="Z15"/>
      <c r="AA15"/>
      <c r="AB15"/>
      <c r="AC15" s="30"/>
      <c r="AD15" s="30"/>
      <c r="AE15" s="30"/>
      <c r="AF15" s="30"/>
      <c r="AG15" s="30"/>
      <c r="AH15" s="30"/>
      <c r="AI15" s="30"/>
    </row>
    <row r="16" spans="2:35" x14ac:dyDescent="0.3">
      <c r="Q16"/>
      <c r="R16"/>
      <c r="S16"/>
      <c r="T16"/>
      <c r="U16"/>
      <c r="V16"/>
      <c r="W16"/>
      <c r="X16"/>
      <c r="Y16"/>
      <c r="Z16"/>
      <c r="AA16"/>
      <c r="AB16"/>
      <c r="AC16" s="30"/>
      <c r="AD16" s="30"/>
      <c r="AE16" s="30"/>
      <c r="AF16" s="30"/>
      <c r="AG16" s="30"/>
      <c r="AH16" s="30"/>
      <c r="AI16" s="30"/>
    </row>
    <row r="17" spans="13:35" x14ac:dyDescent="0.3">
      <c r="Q17"/>
      <c r="R17"/>
      <c r="S17"/>
      <c r="T17"/>
      <c r="U17"/>
      <c r="V17"/>
      <c r="W17"/>
      <c r="X17"/>
      <c r="Y17"/>
      <c r="Z17"/>
      <c r="AA17"/>
      <c r="AB17"/>
      <c r="AC17" s="30"/>
      <c r="AD17" s="30"/>
      <c r="AE17" s="30"/>
      <c r="AF17" s="30"/>
      <c r="AG17" s="30"/>
      <c r="AH17" s="30"/>
      <c r="AI17" s="30"/>
    </row>
    <row r="18" spans="13:35" x14ac:dyDescent="0.3">
      <c r="Q18"/>
      <c r="R18"/>
      <c r="S18"/>
      <c r="T18"/>
      <c r="U18"/>
      <c r="V18"/>
      <c r="W18"/>
      <c r="X18"/>
      <c r="Y18"/>
      <c r="Z18"/>
      <c r="AA18"/>
      <c r="AB18"/>
      <c r="AC18" s="30"/>
      <c r="AD18" s="30"/>
      <c r="AE18" s="30"/>
      <c r="AF18" s="30"/>
      <c r="AG18" s="30"/>
      <c r="AH18" s="30"/>
      <c r="AI18" s="30"/>
    </row>
    <row r="19" spans="13:35" x14ac:dyDescent="0.3">
      <c r="Q19"/>
      <c r="R19"/>
      <c r="S19"/>
      <c r="T19"/>
      <c r="U19"/>
      <c r="V19"/>
      <c r="W19"/>
      <c r="X19"/>
      <c r="Y19"/>
      <c r="Z19"/>
      <c r="AA19"/>
      <c r="AB19"/>
      <c r="AC19" s="30"/>
      <c r="AD19" s="30"/>
      <c r="AE19" s="30"/>
      <c r="AF19" s="30"/>
      <c r="AG19" s="30"/>
      <c r="AH19" s="30"/>
      <c r="AI19" s="30"/>
    </row>
    <row r="20" spans="13:35" ht="23.4" x14ac:dyDescent="0.45">
      <c r="Q20" s="105"/>
      <c r="R20" s="32"/>
      <c r="S20" s="32"/>
      <c r="T20" s="32"/>
      <c r="U20" s="32"/>
      <c r="V20"/>
      <c r="W20"/>
      <c r="X20"/>
      <c r="Y20"/>
      <c r="Z20"/>
      <c r="AA20"/>
      <c r="AB20"/>
      <c r="AC20" s="30"/>
      <c r="AD20" s="30"/>
      <c r="AE20" s="30"/>
      <c r="AF20" s="30"/>
      <c r="AG20" s="30"/>
      <c r="AH20" s="30"/>
      <c r="AI20" s="30"/>
    </row>
    <row r="21" spans="13:35" ht="23.4" x14ac:dyDescent="0.45">
      <c r="Q21" s="105"/>
      <c r="R21" s="32"/>
      <c r="S21" s="32"/>
      <c r="T21" s="32"/>
      <c r="U21" s="32"/>
      <c r="V21"/>
      <c r="W21"/>
      <c r="X21"/>
      <c r="Y21"/>
      <c r="Z21"/>
      <c r="AA21"/>
      <c r="AB21"/>
      <c r="AC21" s="30"/>
      <c r="AD21" s="30"/>
      <c r="AE21" s="30"/>
      <c r="AF21" s="30"/>
      <c r="AG21" s="30"/>
      <c r="AH21" s="30"/>
      <c r="AI21" s="30"/>
    </row>
    <row r="22" spans="13:35" ht="23.25" customHeight="1" x14ac:dyDescent="0.45">
      <c r="Q22" s="105"/>
      <c r="R22" s="32"/>
      <c r="S22" s="32"/>
      <c r="T22" s="32"/>
      <c r="U22" s="32"/>
      <c r="V22" s="106"/>
      <c r="W22" s="106"/>
      <c r="X22"/>
      <c r="Y22"/>
      <c r="Z22"/>
      <c r="AA22"/>
      <c r="AB22"/>
      <c r="AC22" s="30"/>
      <c r="AD22" s="30"/>
      <c r="AE22" s="30"/>
      <c r="AF22" s="30"/>
      <c r="AG22" s="30"/>
      <c r="AH22" s="30"/>
      <c r="AI22" s="30"/>
    </row>
    <row r="23" spans="13:35" ht="23.25" customHeight="1" x14ac:dyDescent="0.45">
      <c r="Q23" s="105"/>
      <c r="R23" s="32"/>
      <c r="S23" s="32"/>
      <c r="T23" s="32"/>
      <c r="U23" s="32"/>
      <c r="V23" s="106"/>
      <c r="W23" s="106"/>
      <c r="X23"/>
      <c r="Y23"/>
      <c r="Z23"/>
      <c r="AA23"/>
      <c r="AB23"/>
      <c r="AC23" s="30"/>
      <c r="AD23" s="30"/>
      <c r="AE23" s="30"/>
      <c r="AF23" s="30"/>
      <c r="AG23" s="30"/>
      <c r="AH23" s="30"/>
      <c r="AI23" s="30"/>
    </row>
    <row r="24" spans="13:35" ht="23.4" x14ac:dyDescent="0.45">
      <c r="M24" s="33"/>
      <c r="Q24" s="105"/>
      <c r="R24" s="32"/>
      <c r="S24" s="32"/>
      <c r="T24" s="32"/>
      <c r="U24" s="32"/>
      <c r="V24"/>
      <c r="W24"/>
      <c r="X24"/>
      <c r="Y24"/>
      <c r="Z24"/>
      <c r="AA24"/>
      <c r="AB24"/>
      <c r="AC24" s="30"/>
      <c r="AD24" s="30"/>
      <c r="AE24" s="30"/>
      <c r="AF24" s="30"/>
      <c r="AG24" s="30"/>
      <c r="AH24" s="30"/>
      <c r="AI24" s="30"/>
    </row>
    <row r="25" spans="13:35" ht="23.4" x14ac:dyDescent="0.45">
      <c r="Q25" s="32"/>
      <c r="R25" s="32"/>
      <c r="S25" s="32"/>
      <c r="T25" s="32"/>
      <c r="U25" s="32"/>
      <c r="V25"/>
      <c r="W25"/>
      <c r="X25"/>
      <c r="Y25"/>
      <c r="Z25"/>
      <c r="AA25"/>
      <c r="AB25"/>
      <c r="AC25" s="30"/>
      <c r="AD25" s="30"/>
      <c r="AE25" s="30"/>
      <c r="AF25" s="30"/>
      <c r="AG25" s="30"/>
      <c r="AH25" s="30"/>
      <c r="AI25" s="30"/>
    </row>
    <row r="26" spans="13:35" ht="23.4" x14ac:dyDescent="0.45">
      <c r="Q26" s="107"/>
      <c r="R26" s="36"/>
      <c r="S26" s="32"/>
      <c r="T26" s="32"/>
      <c r="U26" s="32"/>
      <c r="V26"/>
      <c r="W26"/>
      <c r="X26"/>
      <c r="Y26"/>
      <c r="Z26"/>
      <c r="AA26"/>
      <c r="AB26"/>
      <c r="AC26" s="30"/>
      <c r="AD26" s="30"/>
      <c r="AE26" s="30"/>
      <c r="AF26" s="30"/>
      <c r="AG26" s="30"/>
      <c r="AH26" s="30"/>
      <c r="AI26" s="30"/>
    </row>
    <row r="27" spans="13:35" ht="23.25" customHeight="1" x14ac:dyDescent="0.45">
      <c r="Q27" s="32"/>
      <c r="R27" s="32"/>
      <c r="S27" s="32"/>
      <c r="T27" s="32"/>
      <c r="U27" s="32"/>
      <c r="V27" s="106"/>
      <c r="W27" s="106"/>
      <c r="X27"/>
      <c r="Y27"/>
      <c r="Z27"/>
      <c r="AA27"/>
      <c r="AB27"/>
      <c r="AC27" s="30"/>
      <c r="AD27" s="30"/>
      <c r="AE27" s="30"/>
      <c r="AF27" s="30"/>
      <c r="AG27" s="30"/>
      <c r="AH27" s="30"/>
      <c r="AI27" s="30"/>
    </row>
    <row r="28" spans="13:35" ht="23.25" customHeight="1" x14ac:dyDescent="0.45">
      <c r="Q28" s="32"/>
      <c r="R28" s="32"/>
      <c r="S28" s="32"/>
      <c r="T28" s="32"/>
      <c r="U28" s="32"/>
      <c r="V28" s="106"/>
      <c r="W28" s="106"/>
      <c r="X28"/>
      <c r="Y28"/>
      <c r="Z28"/>
      <c r="AA28"/>
      <c r="AB28"/>
      <c r="AC28" s="30"/>
      <c r="AD28" s="30"/>
      <c r="AE28" s="30"/>
      <c r="AF28" s="30"/>
      <c r="AG28" s="30"/>
      <c r="AH28" s="30"/>
      <c r="AI28" s="30"/>
    </row>
    <row r="29" spans="13:35" x14ac:dyDescent="0.3">
      <c r="Q29"/>
      <c r="R29"/>
      <c r="S29"/>
      <c r="T29"/>
      <c r="U29"/>
      <c r="V29"/>
      <c r="W29"/>
      <c r="X29"/>
      <c r="Y29"/>
      <c r="Z29"/>
      <c r="AA29"/>
      <c r="AB29"/>
      <c r="AC29" s="30"/>
      <c r="AD29" s="30"/>
      <c r="AE29" s="30"/>
      <c r="AF29" s="30"/>
      <c r="AG29" s="30"/>
      <c r="AH29" s="30"/>
      <c r="AI29" s="30"/>
    </row>
    <row r="30" spans="13:35" x14ac:dyDescent="0.3">
      <c r="Q30"/>
      <c r="R30"/>
      <c r="S30"/>
      <c r="T30"/>
      <c r="U30"/>
      <c r="V30"/>
      <c r="W30"/>
      <c r="X30"/>
      <c r="Y30"/>
      <c r="Z30"/>
      <c r="AA30"/>
      <c r="AB30"/>
      <c r="AC30" s="30"/>
      <c r="AD30" s="30"/>
      <c r="AE30" s="30"/>
      <c r="AF30" s="30"/>
      <c r="AG30" s="30"/>
      <c r="AH30" s="30"/>
      <c r="AI30" s="30"/>
    </row>
    <row r="31" spans="13:35" x14ac:dyDescent="0.3">
      <c r="Q31"/>
      <c r="R31"/>
      <c r="S31"/>
      <c r="T31"/>
      <c r="U31"/>
      <c r="V31"/>
      <c r="W31"/>
      <c r="X31"/>
      <c r="Y31"/>
      <c r="Z31"/>
      <c r="AA31"/>
      <c r="AB31"/>
      <c r="AC31" s="30"/>
      <c r="AD31" s="30"/>
      <c r="AE31" s="30"/>
      <c r="AF31" s="30"/>
      <c r="AG31" s="30"/>
      <c r="AH31" s="30"/>
      <c r="AI31" s="30"/>
    </row>
    <row r="32" spans="13:35" x14ac:dyDescent="0.3">
      <c r="Q32"/>
      <c r="R32"/>
      <c r="S32"/>
      <c r="T32"/>
      <c r="U32"/>
      <c r="V32"/>
      <c r="W32"/>
      <c r="X32"/>
      <c r="Y32"/>
      <c r="Z32"/>
      <c r="AA32"/>
      <c r="AB32"/>
      <c r="AC32" s="30"/>
      <c r="AD32" s="30"/>
      <c r="AE32" s="30"/>
      <c r="AF32" s="30"/>
      <c r="AG32" s="30"/>
      <c r="AH32" s="30"/>
      <c r="AI32" s="30"/>
    </row>
    <row r="33" spans="16:35" x14ac:dyDescent="0.3">
      <c r="Q33"/>
      <c r="R33"/>
      <c r="S33"/>
      <c r="T33"/>
      <c r="U33"/>
      <c r="V33"/>
      <c r="W33"/>
      <c r="X33"/>
      <c r="Y33"/>
      <c r="Z33"/>
      <c r="AA33"/>
      <c r="AB33"/>
      <c r="AC33" s="30"/>
      <c r="AD33" s="30"/>
      <c r="AE33" s="30"/>
      <c r="AF33" s="30"/>
      <c r="AG33" s="30"/>
      <c r="AH33" s="30"/>
      <c r="AI33" s="30"/>
    </row>
    <row r="34" spans="16:35" x14ac:dyDescent="0.3">
      <c r="Q34"/>
      <c r="R34"/>
      <c r="S34"/>
      <c r="T34"/>
      <c r="U34"/>
      <c r="V34"/>
      <c r="W34"/>
      <c r="X34"/>
      <c r="Y34"/>
      <c r="Z34"/>
      <c r="AA34"/>
      <c r="AB34"/>
      <c r="AC34" s="30"/>
      <c r="AD34" s="30"/>
      <c r="AE34" s="30"/>
      <c r="AF34" s="30"/>
      <c r="AG34" s="30"/>
      <c r="AH34" s="30"/>
      <c r="AI34" s="30"/>
    </row>
    <row r="35" spans="16:35" x14ac:dyDescent="0.3">
      <c r="T35" s="30"/>
      <c r="U35" s="30"/>
      <c r="V35" s="30"/>
      <c r="W35" s="30"/>
      <c r="X35" s="30"/>
      <c r="Y35" s="30"/>
      <c r="Z35" s="30"/>
      <c r="AA35" s="30"/>
      <c r="AB35" s="30"/>
      <c r="AC35" s="30"/>
      <c r="AD35" s="30"/>
      <c r="AE35" s="30"/>
      <c r="AF35" s="30"/>
      <c r="AG35" s="30"/>
      <c r="AH35" s="30"/>
      <c r="AI35" s="30"/>
    </row>
    <row r="36" spans="16:35" x14ac:dyDescent="0.3">
      <c r="T36" s="30"/>
      <c r="U36" s="30"/>
      <c r="V36" s="30"/>
      <c r="W36" s="30"/>
      <c r="X36" s="30"/>
      <c r="Y36" s="30"/>
      <c r="Z36" s="30"/>
      <c r="AA36" s="30"/>
      <c r="AB36" s="30"/>
      <c r="AC36" s="30"/>
      <c r="AD36" s="30"/>
      <c r="AE36" s="30"/>
      <c r="AF36" s="30"/>
      <c r="AG36" s="30"/>
      <c r="AH36" s="30"/>
      <c r="AI36" s="30"/>
    </row>
    <row r="37" spans="16:35" x14ac:dyDescent="0.3">
      <c r="T37" s="30"/>
      <c r="U37" s="30"/>
      <c r="V37" s="30"/>
      <c r="W37" s="30"/>
      <c r="X37" s="30"/>
      <c r="Y37" s="30"/>
      <c r="Z37" s="30"/>
      <c r="AA37" s="30"/>
      <c r="AB37" s="30"/>
      <c r="AC37" s="30"/>
      <c r="AD37" s="30"/>
      <c r="AE37" s="30"/>
      <c r="AF37" s="30"/>
      <c r="AG37" s="30"/>
      <c r="AH37" s="30"/>
      <c r="AI37" s="30"/>
    </row>
    <row r="40" spans="16:35" ht="25.8" x14ac:dyDescent="0.5">
      <c r="P40" s="37"/>
      <c r="Q40" s="37"/>
      <c r="R40" s="37"/>
      <c r="S40" s="37"/>
      <c r="T40" s="37"/>
      <c r="U40" s="37"/>
      <c r="V40" s="37"/>
      <c r="W40" s="37"/>
      <c r="X40" s="37"/>
      <c r="Y40" s="37"/>
      <c r="Z40" s="37"/>
      <c r="AA40" s="37"/>
      <c r="AB40" s="37"/>
      <c r="AC40" s="37"/>
    </row>
    <row r="41" spans="16:35" ht="25.8" x14ac:dyDescent="0.5">
      <c r="P41" s="37"/>
      <c r="Q41" s="37"/>
      <c r="R41" s="37"/>
      <c r="S41" s="37"/>
      <c r="T41" s="37"/>
      <c r="U41" s="37"/>
      <c r="V41" s="37"/>
      <c r="W41" s="37"/>
      <c r="X41" s="37"/>
      <c r="Y41" s="37"/>
      <c r="Z41" s="37"/>
      <c r="AA41" s="37"/>
      <c r="AB41" s="37"/>
      <c r="AC41" s="37"/>
    </row>
    <row r="42" spans="16:35" ht="25.8" x14ac:dyDescent="0.5">
      <c r="P42" s="37"/>
      <c r="Q42" s="37"/>
      <c r="R42" s="37"/>
      <c r="S42" s="37"/>
      <c r="T42" s="37"/>
      <c r="U42" s="37"/>
      <c r="V42" s="37"/>
      <c r="W42" s="37"/>
      <c r="X42" s="37"/>
      <c r="Y42" s="37"/>
      <c r="Z42" s="37"/>
      <c r="AA42" s="37"/>
      <c r="AB42" s="37"/>
      <c r="AC42" s="37"/>
    </row>
    <row r="43" spans="16:35" ht="25.8" x14ac:dyDescent="0.5">
      <c r="P43" s="37"/>
      <c r="Q43" s="37"/>
      <c r="R43" s="37"/>
      <c r="S43" s="37"/>
      <c r="T43" s="37"/>
      <c r="U43" s="37"/>
      <c r="V43" s="37"/>
      <c r="W43" s="37"/>
      <c r="X43" s="37"/>
      <c r="Y43" s="37"/>
      <c r="Z43" s="37"/>
      <c r="AA43" s="37"/>
      <c r="AB43" s="37"/>
      <c r="AC43" s="37"/>
    </row>
    <row r="44" spans="16:35" ht="25.8" x14ac:dyDescent="0.5">
      <c r="P44" s="37"/>
      <c r="Q44" s="37"/>
      <c r="R44" s="37"/>
      <c r="S44" s="37"/>
      <c r="T44" s="37"/>
      <c r="U44" s="37"/>
      <c r="V44" s="37"/>
      <c r="W44" s="37"/>
      <c r="X44" s="37"/>
      <c r="Y44" s="37"/>
      <c r="Z44" s="37"/>
      <c r="AA44" s="37"/>
      <c r="AB44" s="37"/>
      <c r="AC44" s="37"/>
    </row>
    <row r="45" spans="16:35" ht="25.8" x14ac:dyDescent="0.5">
      <c r="P45" s="37"/>
      <c r="Q45" s="37"/>
      <c r="R45" s="37"/>
      <c r="S45" s="37"/>
      <c r="T45" s="37"/>
      <c r="U45" s="37"/>
      <c r="V45" s="37"/>
      <c r="W45" s="37"/>
      <c r="X45" s="37"/>
      <c r="Y45" s="37"/>
      <c r="Z45" s="37"/>
      <c r="AA45" s="37"/>
      <c r="AB45" s="37"/>
      <c r="AC45" s="37"/>
    </row>
    <row r="46" spans="16:35" ht="25.8" x14ac:dyDescent="0.5">
      <c r="P46" s="37"/>
      <c r="Q46" s="37"/>
      <c r="R46" s="37"/>
      <c r="S46" s="37"/>
      <c r="T46" s="37"/>
      <c r="U46" s="37"/>
      <c r="V46" s="37"/>
      <c r="W46" s="37"/>
      <c r="X46" s="37"/>
      <c r="Y46" s="37"/>
      <c r="Z46" s="37"/>
      <c r="AA46" s="37"/>
      <c r="AB46" s="37"/>
      <c r="AC46" s="37"/>
    </row>
    <row r="47" spans="16:35" ht="25.8" x14ac:dyDescent="0.5">
      <c r="P47" s="37"/>
      <c r="Q47" s="37"/>
      <c r="R47" s="37"/>
      <c r="S47" s="37"/>
      <c r="T47" s="37"/>
      <c r="U47" s="37"/>
      <c r="V47" s="37"/>
      <c r="W47" s="37"/>
      <c r="X47" s="37"/>
      <c r="Y47" s="37"/>
      <c r="Z47" s="37"/>
      <c r="AA47" s="37"/>
      <c r="AB47" s="37"/>
      <c r="AC47" s="37"/>
    </row>
    <row r="48" spans="16:35" ht="25.8" x14ac:dyDescent="0.5">
      <c r="P48" s="37"/>
      <c r="Q48" s="37"/>
      <c r="R48" s="37"/>
      <c r="S48" s="37"/>
      <c r="T48" s="37"/>
      <c r="U48" s="37"/>
      <c r="V48" s="37"/>
      <c r="W48" s="37"/>
      <c r="X48" s="37"/>
      <c r="Y48" s="37"/>
      <c r="Z48" s="37"/>
      <c r="AA48" s="37"/>
      <c r="AB48" s="37"/>
      <c r="AC48" s="37"/>
    </row>
    <row r="49" spans="16:29" ht="25.8" x14ac:dyDescent="0.5">
      <c r="P49" s="37"/>
      <c r="Q49" s="37"/>
      <c r="R49" s="37"/>
      <c r="S49" s="37"/>
      <c r="T49" s="37"/>
      <c r="U49" s="37"/>
      <c r="V49" s="37"/>
      <c r="W49" s="37"/>
      <c r="X49" s="37"/>
      <c r="Y49" s="37"/>
      <c r="Z49" s="37"/>
      <c r="AA49" s="37"/>
      <c r="AB49" s="37"/>
      <c r="AC49" s="37"/>
    </row>
    <row r="50" spans="16:29" ht="25.8" x14ac:dyDescent="0.5">
      <c r="P50" s="37"/>
      <c r="Q50" s="37"/>
      <c r="R50" s="37"/>
      <c r="S50" s="37"/>
      <c r="T50" s="37"/>
      <c r="U50" s="37"/>
      <c r="V50" s="37"/>
      <c r="W50" s="37"/>
      <c r="X50" s="37"/>
      <c r="Y50" s="37"/>
      <c r="Z50" s="37"/>
      <c r="AA50" s="37"/>
      <c r="AB50" s="37"/>
      <c r="AC50" s="37"/>
    </row>
    <row r="51" spans="16:29" ht="25.8" x14ac:dyDescent="0.5">
      <c r="P51" s="37"/>
      <c r="Q51" s="37"/>
      <c r="R51" s="37"/>
      <c r="S51" s="37"/>
      <c r="T51" s="37"/>
      <c r="U51" s="37"/>
      <c r="V51" s="37"/>
      <c r="W51" s="37"/>
      <c r="X51" s="37"/>
      <c r="Y51" s="37"/>
      <c r="Z51" s="37"/>
      <c r="AA51" s="37"/>
      <c r="AB51" s="37"/>
      <c r="AC51" s="37"/>
    </row>
    <row r="52" spans="16:29" ht="25.8" x14ac:dyDescent="0.5">
      <c r="P52" s="37"/>
      <c r="Q52" s="37"/>
      <c r="R52" s="37"/>
      <c r="S52" s="37"/>
      <c r="T52" s="37"/>
      <c r="U52" s="37"/>
      <c r="V52" s="37"/>
      <c r="W52" s="37"/>
      <c r="X52" s="37"/>
      <c r="Y52" s="37"/>
      <c r="Z52" s="37"/>
      <c r="AA52" s="37"/>
      <c r="AB52" s="37"/>
      <c r="AC52" s="37"/>
    </row>
    <row r="53" spans="16:29" ht="25.8" x14ac:dyDescent="0.5">
      <c r="P53" s="37"/>
      <c r="Q53" s="37"/>
      <c r="R53" s="37"/>
      <c r="S53" s="37"/>
      <c r="T53" s="37"/>
      <c r="U53" s="37"/>
      <c r="V53" s="37"/>
      <c r="W53" s="37"/>
      <c r="X53" s="37"/>
      <c r="Y53" s="37"/>
      <c r="Z53" s="37"/>
      <c r="AA53" s="37"/>
      <c r="AB53" s="37"/>
      <c r="AC53" s="37"/>
    </row>
    <row r="54" spans="16:29" ht="25.8" x14ac:dyDescent="0.5">
      <c r="P54" s="37"/>
      <c r="Q54" s="37"/>
      <c r="R54" s="37"/>
      <c r="S54" s="37"/>
      <c r="T54" s="37"/>
      <c r="U54" s="37"/>
      <c r="V54" s="37"/>
      <c r="W54" s="37"/>
      <c r="X54" s="37"/>
      <c r="Y54" s="37"/>
      <c r="Z54" s="37"/>
      <c r="AA54" s="37"/>
      <c r="AB54" s="37"/>
      <c r="AC54" s="37"/>
    </row>
    <row r="55" spans="16:29" ht="25.8" x14ac:dyDescent="0.5">
      <c r="P55" s="37"/>
      <c r="Q55" s="37"/>
      <c r="R55" s="37"/>
      <c r="S55" s="37"/>
      <c r="T55" s="37"/>
      <c r="U55" s="37"/>
      <c r="V55" s="37"/>
      <c r="W55" s="37"/>
      <c r="X55" s="37"/>
      <c r="Y55" s="37"/>
      <c r="Z55" s="37"/>
      <c r="AA55" s="37"/>
      <c r="AB55" s="37"/>
      <c r="AC55" s="37"/>
    </row>
    <row r="56" spans="16:29" ht="25.8" x14ac:dyDescent="0.5">
      <c r="P56" s="37"/>
      <c r="Q56" s="38"/>
      <c r="R56" s="38"/>
      <c r="S56" s="38"/>
      <c r="T56" s="37"/>
      <c r="U56" s="37"/>
      <c r="V56" s="37"/>
      <c r="W56" s="37"/>
      <c r="X56" s="37"/>
      <c r="Y56" s="37"/>
      <c r="Z56" s="37"/>
      <c r="AA56" s="37"/>
      <c r="AB56" s="37"/>
      <c r="AC56" s="37"/>
    </row>
    <row r="57" spans="16:29" ht="25.8" x14ac:dyDescent="0.5">
      <c r="P57" s="37"/>
      <c r="Q57" s="38"/>
      <c r="R57" s="39"/>
      <c r="S57" s="38"/>
      <c r="T57" s="37"/>
      <c r="U57" s="37"/>
      <c r="V57" s="37"/>
      <c r="W57" s="37"/>
      <c r="X57" s="37"/>
      <c r="Y57" s="37"/>
      <c r="Z57" s="37"/>
      <c r="AA57" s="37"/>
      <c r="AB57" s="37"/>
      <c r="AC57" s="37"/>
    </row>
    <row r="58" spans="16:29" ht="25.8" x14ac:dyDescent="0.5">
      <c r="P58" s="37"/>
      <c r="Q58" s="38"/>
      <c r="R58" s="39"/>
      <c r="S58" s="38"/>
      <c r="T58" s="37"/>
      <c r="U58" s="37"/>
      <c r="V58" s="37"/>
      <c r="W58" s="37"/>
      <c r="X58" s="37"/>
      <c r="Y58" s="37"/>
      <c r="Z58" s="37"/>
      <c r="AA58" s="37"/>
      <c r="AB58" s="37"/>
      <c r="AC58" s="37"/>
    </row>
    <row r="59" spans="16:29" ht="25.8" x14ac:dyDescent="0.5">
      <c r="P59" s="37"/>
      <c r="Q59" s="37"/>
      <c r="R59" s="37"/>
      <c r="S59" s="37"/>
      <c r="T59" s="37"/>
      <c r="U59" s="37"/>
      <c r="V59" s="37"/>
      <c r="W59" s="37"/>
      <c r="X59" s="37"/>
      <c r="Y59" s="37"/>
      <c r="Z59" s="37"/>
      <c r="AA59" s="37"/>
      <c r="AB59" s="37"/>
      <c r="AC59" s="37"/>
    </row>
    <row r="60" spans="16:29" ht="25.8" x14ac:dyDescent="0.5">
      <c r="P60" s="37"/>
      <c r="Q60" s="37"/>
      <c r="R60" s="37"/>
      <c r="S60" s="37"/>
      <c r="T60" s="37"/>
      <c r="U60" s="37"/>
      <c r="V60" s="37"/>
      <c r="W60" s="37"/>
      <c r="X60" s="37"/>
      <c r="Y60" s="37"/>
      <c r="Z60" s="37"/>
      <c r="AA60" s="37"/>
      <c r="AB60" s="37"/>
      <c r="AC60" s="37"/>
    </row>
    <row r="61" spans="16:29" ht="25.8" x14ac:dyDescent="0.5">
      <c r="P61" s="37"/>
      <c r="Q61" s="37"/>
      <c r="R61" s="37"/>
      <c r="S61" s="37"/>
      <c r="T61" s="37"/>
      <c r="U61" s="37"/>
      <c r="V61" s="37"/>
      <c r="W61" s="37"/>
      <c r="X61" s="37"/>
      <c r="Y61" s="37"/>
      <c r="Z61" s="37"/>
      <c r="AA61" s="37"/>
      <c r="AB61" s="37"/>
      <c r="AC61" s="37"/>
    </row>
    <row r="62" spans="16:29" ht="25.8" x14ac:dyDescent="0.5">
      <c r="P62" s="37"/>
      <c r="Q62" s="37"/>
      <c r="R62" s="37"/>
      <c r="S62" s="37"/>
      <c r="T62" s="37"/>
      <c r="U62" s="37"/>
      <c r="V62" s="37"/>
      <c r="W62" s="37"/>
      <c r="X62" s="37"/>
      <c r="Y62" s="37"/>
      <c r="Z62" s="37"/>
      <c r="AA62" s="37"/>
      <c r="AB62" s="37"/>
      <c r="AC62" s="37"/>
    </row>
    <row r="67" spans="16:23" x14ac:dyDescent="0.3">
      <c r="P67" s="33"/>
    </row>
    <row r="68" spans="16:23" x14ac:dyDescent="0.3">
      <c r="P68" s="33"/>
    </row>
    <row r="69" spans="16:23" x14ac:dyDescent="0.3">
      <c r="P69" s="33"/>
    </row>
    <row r="73" spans="16:23" x14ac:dyDescent="0.3">
      <c r="Q73" s="40"/>
      <c r="R73" s="40"/>
      <c r="S73" s="40"/>
      <c r="T73" s="40"/>
      <c r="U73" s="40"/>
      <c r="V73" s="40"/>
      <c r="W73" s="40"/>
    </row>
    <row r="74" spans="16:23" x14ac:dyDescent="0.3">
      <c r="Q74" s="40"/>
      <c r="R74" s="40"/>
      <c r="S74" s="40"/>
      <c r="T74" s="40"/>
      <c r="U74" s="40"/>
      <c r="V74" s="40"/>
      <c r="W74" s="40"/>
    </row>
    <row r="79" spans="16:23" x14ac:dyDescent="0.3">
      <c r="Q79" s="40"/>
      <c r="R79" s="40"/>
      <c r="S79" s="40"/>
      <c r="T79" s="40"/>
      <c r="U79" s="40"/>
      <c r="V79" s="40"/>
      <c r="W79" s="40"/>
    </row>
    <row r="80" spans="16:23" x14ac:dyDescent="0.3">
      <c r="Q80" s="40"/>
      <c r="R80" s="40"/>
      <c r="S80" s="40"/>
      <c r="T80" s="40"/>
      <c r="U80" s="40"/>
      <c r="V80" s="40"/>
      <c r="W80" s="40"/>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2:AI80"/>
  <sheetViews>
    <sheetView zoomScale="60" zoomScaleNormal="60" workbookViewId="0">
      <selection activeCell="AB7" sqref="AB7"/>
    </sheetView>
  </sheetViews>
  <sheetFormatPr defaultColWidth="9.109375" defaultRowHeight="14.4" x14ac:dyDescent="0.3"/>
  <cols>
    <col min="1" max="9" width="9.109375" style="7"/>
    <col min="10" max="10" width="11.5546875" style="7" customWidth="1"/>
    <col min="11" max="11" width="12.44140625" style="7" customWidth="1"/>
    <col min="12" max="12" width="15.6640625" style="7" customWidth="1"/>
    <col min="13" max="15" width="9.109375" style="7"/>
    <col min="16" max="16" width="9.33203125" style="7" customWidth="1"/>
    <col min="17" max="17" width="8.109375" style="7" customWidth="1"/>
    <col min="18" max="20" width="9.109375" style="7"/>
    <col min="21" max="21" width="7.44140625" style="7" customWidth="1"/>
    <col min="22" max="22" width="8.109375" style="7" customWidth="1"/>
    <col min="23" max="25" width="9.109375" style="7"/>
    <col min="26" max="26" width="13" style="7" customWidth="1"/>
    <col min="27" max="16384" width="9.109375" style="7"/>
  </cols>
  <sheetData>
    <row r="12" spans="2:35" x14ac:dyDescent="0.3">
      <c r="B12" s="7" t="s">
        <v>17</v>
      </c>
    </row>
    <row r="14" spans="2:35" x14ac:dyDescent="0.3">
      <c r="AC14" s="30"/>
      <c r="AD14" s="30"/>
      <c r="AE14" s="30"/>
      <c r="AF14" s="30"/>
      <c r="AG14" s="30"/>
      <c r="AH14" s="30"/>
      <c r="AI14" s="30"/>
    </row>
    <row r="15" spans="2:35" x14ac:dyDescent="0.3">
      <c r="AC15" s="30"/>
      <c r="AD15" s="30"/>
      <c r="AE15" s="30"/>
      <c r="AF15" s="30"/>
      <c r="AG15" s="30"/>
      <c r="AH15" s="30"/>
      <c r="AI15" s="30"/>
    </row>
    <row r="16" spans="2:35" x14ac:dyDescent="0.3">
      <c r="AC16" s="30"/>
      <c r="AD16" s="30"/>
      <c r="AE16" s="30"/>
      <c r="AF16" s="30"/>
      <c r="AG16" s="30"/>
      <c r="AH16" s="30"/>
      <c r="AI16" s="30"/>
    </row>
    <row r="17" spans="13:35" x14ac:dyDescent="0.3">
      <c r="AC17" s="30"/>
      <c r="AD17" s="30"/>
      <c r="AE17" s="30"/>
      <c r="AF17" s="30"/>
      <c r="AG17" s="30"/>
      <c r="AH17" s="30"/>
      <c r="AI17" s="30"/>
    </row>
    <row r="18" spans="13:35" x14ac:dyDescent="0.3">
      <c r="AC18" s="30"/>
      <c r="AD18" s="30"/>
      <c r="AE18" s="30"/>
      <c r="AF18" s="30"/>
      <c r="AG18" s="30"/>
      <c r="AH18" s="30"/>
      <c r="AI18" s="30"/>
    </row>
    <row r="19" spans="13:35" x14ac:dyDescent="0.3">
      <c r="AC19" s="30"/>
      <c r="AD19" s="30"/>
      <c r="AE19" s="30"/>
      <c r="AF19" s="30"/>
      <c r="AG19" s="30"/>
      <c r="AH19" s="30"/>
      <c r="AI19" s="30"/>
    </row>
    <row r="20" spans="13:35" x14ac:dyDescent="0.3">
      <c r="AC20" s="30"/>
      <c r="AD20" s="30"/>
      <c r="AE20" s="30"/>
      <c r="AF20" s="30"/>
      <c r="AG20" s="30"/>
      <c r="AH20" s="30"/>
      <c r="AI20" s="30"/>
    </row>
    <row r="21" spans="13:35" x14ac:dyDescent="0.3">
      <c r="AC21" s="30"/>
      <c r="AD21" s="30"/>
      <c r="AE21" s="30"/>
      <c r="AF21" s="30"/>
      <c r="AG21" s="30"/>
      <c r="AH21" s="30"/>
      <c r="AI21" s="30"/>
    </row>
    <row r="22" spans="13:35" ht="23.25" customHeight="1" x14ac:dyDescent="0.3">
      <c r="AC22" s="30"/>
      <c r="AD22" s="30"/>
      <c r="AE22" s="30"/>
      <c r="AF22" s="30"/>
      <c r="AG22" s="30"/>
      <c r="AH22" s="30"/>
      <c r="AI22" s="30"/>
    </row>
    <row r="23" spans="13:35" ht="23.25" customHeight="1" x14ac:dyDescent="0.3">
      <c r="AC23" s="30"/>
      <c r="AD23" s="30"/>
      <c r="AE23" s="30"/>
      <c r="AF23" s="30"/>
      <c r="AG23" s="30"/>
      <c r="AH23" s="30"/>
      <c r="AI23" s="30"/>
    </row>
    <row r="24" spans="13:35" x14ac:dyDescent="0.3">
      <c r="M24" s="33"/>
      <c r="AC24" s="30"/>
      <c r="AD24" s="30"/>
      <c r="AE24" s="30"/>
      <c r="AF24" s="30"/>
      <c r="AG24" s="30"/>
      <c r="AH24" s="30"/>
      <c r="AI24" s="30"/>
    </row>
    <row r="25" spans="13:35" x14ac:dyDescent="0.3">
      <c r="AC25" s="30"/>
      <c r="AD25" s="30"/>
      <c r="AE25" s="30"/>
      <c r="AF25" s="30"/>
      <c r="AG25" s="30"/>
      <c r="AH25" s="30"/>
      <c r="AI25" s="30"/>
    </row>
    <row r="26" spans="13:35" x14ac:dyDescent="0.3">
      <c r="AC26" s="30"/>
      <c r="AD26" s="30"/>
      <c r="AE26" s="30"/>
      <c r="AF26" s="30"/>
      <c r="AG26" s="30"/>
      <c r="AH26" s="30"/>
      <c r="AI26" s="30"/>
    </row>
    <row r="27" spans="13:35" ht="23.25" customHeight="1" x14ac:dyDescent="0.3">
      <c r="AC27" s="30"/>
      <c r="AD27" s="30"/>
      <c r="AE27" s="30"/>
      <c r="AF27" s="30"/>
      <c r="AG27" s="30"/>
      <c r="AH27" s="30"/>
      <c r="AI27" s="30"/>
    </row>
    <row r="28" spans="13:35" ht="23.25" customHeight="1" x14ac:dyDescent="0.3">
      <c r="AC28" s="30"/>
      <c r="AD28" s="30"/>
      <c r="AE28" s="30"/>
      <c r="AF28" s="30"/>
      <c r="AG28" s="30"/>
      <c r="AH28" s="30"/>
      <c r="AI28" s="30"/>
    </row>
    <row r="29" spans="13:35" x14ac:dyDescent="0.3">
      <c r="AC29" s="30"/>
      <c r="AD29" s="30"/>
      <c r="AE29" s="30"/>
      <c r="AF29" s="30"/>
      <c r="AG29" s="30"/>
      <c r="AH29" s="30"/>
      <c r="AI29" s="30"/>
    </row>
    <row r="30" spans="13:35" x14ac:dyDescent="0.3">
      <c r="AC30" s="30"/>
      <c r="AD30" s="30"/>
      <c r="AE30" s="30"/>
      <c r="AF30" s="30"/>
      <c r="AG30" s="30"/>
      <c r="AH30" s="30"/>
      <c r="AI30" s="30"/>
    </row>
    <row r="31" spans="13:35" x14ac:dyDescent="0.3">
      <c r="Z31" s="118"/>
      <c r="AA31" s="147">
        <f>EXP(-2)</f>
        <v>0.1353352832366127</v>
      </c>
      <c r="AB31" s="147"/>
      <c r="AC31" s="30"/>
      <c r="AD31" s="30"/>
      <c r="AE31" s="30"/>
      <c r="AF31" s="30"/>
      <c r="AG31" s="30"/>
      <c r="AH31" s="30"/>
      <c r="AI31" s="30"/>
    </row>
    <row r="32" spans="13:35" x14ac:dyDescent="0.3">
      <c r="Z32" s="118"/>
      <c r="AA32" s="147"/>
      <c r="AB32" s="147"/>
      <c r="AC32" s="30"/>
      <c r="AD32" s="30"/>
      <c r="AE32" s="30"/>
      <c r="AF32" s="30"/>
      <c r="AG32" s="30"/>
      <c r="AH32" s="30"/>
      <c r="AI32" s="30"/>
    </row>
    <row r="33" spans="16:35" x14ac:dyDescent="0.3">
      <c r="Z33" s="118"/>
      <c r="AA33" s="147"/>
      <c r="AB33" s="147"/>
      <c r="AC33" s="30"/>
      <c r="AD33" s="30"/>
      <c r="AE33" s="30"/>
      <c r="AF33" s="30"/>
      <c r="AG33" s="30"/>
      <c r="AH33" s="30"/>
      <c r="AI33" s="30"/>
    </row>
    <row r="34" spans="16:35" x14ac:dyDescent="0.3">
      <c r="AC34" s="30"/>
      <c r="AD34" s="30"/>
      <c r="AE34" s="30"/>
      <c r="AF34" s="30"/>
      <c r="AG34" s="30"/>
      <c r="AH34" s="30"/>
      <c r="AI34" s="30"/>
    </row>
    <row r="35" spans="16:35" x14ac:dyDescent="0.3">
      <c r="T35" s="30"/>
      <c r="U35" s="30"/>
      <c r="V35" s="30"/>
      <c r="W35" s="30"/>
      <c r="X35" s="30"/>
      <c r="Y35" s="30"/>
      <c r="Z35" s="30"/>
      <c r="AA35" s="30"/>
      <c r="AB35" s="30"/>
      <c r="AC35" s="30"/>
      <c r="AD35" s="30"/>
      <c r="AE35" s="30"/>
      <c r="AF35" s="30"/>
      <c r="AG35" s="30"/>
      <c r="AH35" s="30"/>
      <c r="AI35" s="30"/>
    </row>
    <row r="36" spans="16:35" x14ac:dyDescent="0.3">
      <c r="T36" s="30"/>
      <c r="U36" s="30"/>
      <c r="V36" s="30"/>
      <c r="W36" s="30"/>
      <c r="X36" s="30"/>
      <c r="Y36" s="30"/>
      <c r="Z36" s="148" t="s">
        <v>57</v>
      </c>
      <c r="AA36" s="149">
        <f>(16/24)*0.1353</f>
        <v>9.0200000000000002E-2</v>
      </c>
      <c r="AB36" s="149"/>
      <c r="AC36" s="30"/>
      <c r="AD36" s="30"/>
      <c r="AE36" s="30"/>
      <c r="AF36" s="30"/>
      <c r="AG36" s="30"/>
      <c r="AH36" s="30"/>
      <c r="AI36" s="30"/>
    </row>
    <row r="37" spans="16:35" x14ac:dyDescent="0.3">
      <c r="T37" s="30"/>
      <c r="U37" s="30"/>
      <c r="V37" s="30"/>
      <c r="W37" s="30"/>
      <c r="X37" s="30"/>
      <c r="Y37" s="30"/>
      <c r="Z37" s="148"/>
      <c r="AA37" s="149"/>
      <c r="AB37" s="149"/>
      <c r="AC37" s="30"/>
      <c r="AD37" s="30"/>
      <c r="AE37" s="30"/>
      <c r="AF37" s="30"/>
      <c r="AG37" s="30"/>
      <c r="AH37" s="30"/>
      <c r="AI37" s="30"/>
    </row>
    <row r="38" spans="16:35" x14ac:dyDescent="0.3">
      <c r="Z38" s="148"/>
      <c r="AA38" s="149"/>
      <c r="AB38" s="149"/>
    </row>
    <row r="40" spans="16:35" ht="25.8" x14ac:dyDescent="0.5">
      <c r="P40" s="37"/>
      <c r="Q40" s="37"/>
      <c r="R40" s="37"/>
      <c r="S40" s="37"/>
      <c r="T40" s="37"/>
      <c r="U40" s="37"/>
      <c r="V40" s="37"/>
      <c r="W40" s="37"/>
      <c r="X40" s="37"/>
      <c r="Y40" s="37"/>
      <c r="Z40" s="37"/>
      <c r="AA40" s="37"/>
      <c r="AB40" s="37"/>
      <c r="AC40" s="37"/>
    </row>
    <row r="41" spans="16:35" ht="25.8" x14ac:dyDescent="0.5">
      <c r="P41" s="37"/>
      <c r="Q41" s="37"/>
      <c r="R41" s="37"/>
      <c r="S41" s="37"/>
      <c r="T41" s="37"/>
      <c r="U41" s="37"/>
      <c r="V41" s="37"/>
      <c r="W41" s="37"/>
      <c r="X41" s="37"/>
      <c r="Y41" s="37"/>
      <c r="Z41" s="37"/>
      <c r="AA41" s="37"/>
      <c r="AB41" s="37"/>
      <c r="AC41" s="37"/>
    </row>
    <row r="42" spans="16:35" ht="25.8" x14ac:dyDescent="0.5">
      <c r="P42" s="37"/>
      <c r="Q42" s="37"/>
      <c r="R42" s="37"/>
      <c r="S42" s="37"/>
      <c r="T42" s="37"/>
      <c r="U42" s="37"/>
      <c r="V42" s="37"/>
      <c r="W42" s="37"/>
      <c r="X42" s="37"/>
      <c r="Y42" s="37"/>
      <c r="Z42" s="37"/>
      <c r="AA42" s="37"/>
      <c r="AB42" s="37"/>
      <c r="AC42" s="37"/>
    </row>
    <row r="43" spans="16:35" ht="25.8" x14ac:dyDescent="0.5">
      <c r="P43" s="37"/>
      <c r="Q43" s="37"/>
      <c r="R43" s="37"/>
      <c r="S43" s="37"/>
      <c r="T43" s="37"/>
      <c r="U43" s="37"/>
      <c r="V43" s="37"/>
      <c r="W43" s="37"/>
      <c r="X43" s="37"/>
      <c r="Y43" s="37"/>
      <c r="Z43" s="37"/>
      <c r="AA43" s="37"/>
      <c r="AB43" s="37"/>
      <c r="AC43" s="37"/>
    </row>
    <row r="44" spans="16:35" ht="25.8" x14ac:dyDescent="0.5">
      <c r="P44" s="37"/>
      <c r="Q44" s="37"/>
      <c r="R44" s="37"/>
      <c r="S44" s="37"/>
      <c r="T44" s="37"/>
      <c r="U44" s="37"/>
      <c r="V44" s="37"/>
      <c r="W44" s="37"/>
      <c r="X44" s="37"/>
      <c r="Y44" s="37"/>
      <c r="Z44" s="37"/>
      <c r="AA44" s="37"/>
      <c r="AB44" s="37"/>
      <c r="AC44" s="37"/>
    </row>
    <row r="45" spans="16:35" ht="25.8" x14ac:dyDescent="0.5">
      <c r="P45" s="37"/>
      <c r="Q45" s="37"/>
      <c r="R45" s="37"/>
      <c r="S45" s="37"/>
      <c r="T45" s="37"/>
      <c r="U45" s="37"/>
      <c r="V45" s="37"/>
      <c r="W45" s="37"/>
      <c r="X45" s="37"/>
      <c r="Y45" s="37"/>
      <c r="Z45" s="37"/>
      <c r="AA45" s="37"/>
      <c r="AB45" s="37"/>
      <c r="AC45" s="37"/>
    </row>
    <row r="46" spans="16:35" ht="25.8" x14ac:dyDescent="0.5">
      <c r="P46" s="37"/>
      <c r="Q46" s="37"/>
      <c r="R46" s="37"/>
      <c r="S46" s="37"/>
      <c r="T46" s="37"/>
      <c r="U46" s="37"/>
      <c r="V46" s="37"/>
      <c r="W46" s="37"/>
      <c r="X46" s="37"/>
      <c r="Y46" s="37"/>
      <c r="Z46" s="37"/>
      <c r="AA46" s="37"/>
      <c r="AB46" s="37"/>
      <c r="AC46" s="37"/>
    </row>
    <row r="47" spans="16:35" ht="25.8" x14ac:dyDescent="0.5">
      <c r="P47" s="37"/>
      <c r="Q47" s="37"/>
      <c r="R47" s="37"/>
      <c r="S47" s="37"/>
      <c r="T47" s="37"/>
      <c r="U47" s="37"/>
      <c r="V47" s="37"/>
      <c r="W47" s="37"/>
      <c r="X47" s="37"/>
      <c r="Y47" s="37"/>
      <c r="Z47" s="37"/>
      <c r="AA47" s="37"/>
      <c r="AB47" s="37"/>
      <c r="AC47" s="37"/>
    </row>
    <row r="48" spans="16:35" ht="25.8" x14ac:dyDescent="0.5">
      <c r="P48" s="37"/>
      <c r="Q48" s="37"/>
      <c r="R48" s="37"/>
      <c r="S48" s="37"/>
      <c r="T48" s="37"/>
      <c r="U48" s="37"/>
      <c r="V48" s="37"/>
      <c r="W48" s="37"/>
      <c r="X48" s="37"/>
      <c r="Y48" s="37"/>
      <c r="Z48" s="37"/>
      <c r="AA48" s="37"/>
      <c r="AB48" s="37"/>
      <c r="AC48" s="37"/>
    </row>
    <row r="49" spans="16:29" ht="25.8" x14ac:dyDescent="0.5">
      <c r="P49" s="37"/>
      <c r="Q49" s="37"/>
      <c r="R49" s="37"/>
      <c r="S49" s="37"/>
      <c r="T49" s="37"/>
      <c r="U49" s="37"/>
      <c r="V49" s="37"/>
      <c r="W49" s="37"/>
      <c r="X49" s="37"/>
      <c r="Y49" s="37"/>
      <c r="Z49" s="37"/>
      <c r="AA49" s="37"/>
      <c r="AB49" s="37"/>
      <c r="AC49" s="37"/>
    </row>
    <row r="50" spans="16:29" ht="25.8" x14ac:dyDescent="0.5">
      <c r="P50" s="37"/>
      <c r="Q50" s="37"/>
      <c r="R50" s="37"/>
      <c r="S50" s="37"/>
      <c r="T50" s="37"/>
      <c r="U50" s="37"/>
      <c r="V50" s="37"/>
      <c r="W50" s="37"/>
      <c r="X50" s="37"/>
      <c r="Y50" s="37"/>
      <c r="Z50" s="37"/>
      <c r="AA50" s="37"/>
      <c r="AB50" s="37"/>
      <c r="AC50" s="37"/>
    </row>
    <row r="51" spans="16:29" ht="25.8" x14ac:dyDescent="0.5">
      <c r="P51" s="37"/>
      <c r="Q51" s="37"/>
      <c r="R51" s="37"/>
      <c r="S51" s="37"/>
      <c r="T51" s="37"/>
      <c r="U51" s="37"/>
      <c r="V51" s="37"/>
      <c r="W51" s="37"/>
      <c r="X51" s="37"/>
      <c r="Y51" s="37"/>
      <c r="Z51" s="37"/>
      <c r="AA51" s="37"/>
      <c r="AB51" s="37"/>
      <c r="AC51" s="37"/>
    </row>
    <row r="52" spans="16:29" ht="25.8" x14ac:dyDescent="0.5">
      <c r="P52" s="37"/>
      <c r="Q52" s="37"/>
      <c r="R52" s="37"/>
      <c r="S52" s="37"/>
      <c r="T52" s="37"/>
      <c r="U52" s="37"/>
      <c r="V52" s="37"/>
      <c r="W52" s="37"/>
      <c r="X52" s="37"/>
      <c r="Y52" s="37"/>
      <c r="Z52" s="37"/>
      <c r="AA52" s="37"/>
      <c r="AB52" s="37"/>
      <c r="AC52" s="37"/>
    </row>
    <row r="53" spans="16:29" ht="25.8" x14ac:dyDescent="0.5">
      <c r="P53" s="37"/>
      <c r="Q53" s="37"/>
      <c r="R53" s="37"/>
      <c r="S53" s="37"/>
      <c r="T53" s="37"/>
      <c r="U53" s="37"/>
      <c r="V53" s="37"/>
      <c r="W53" s="37"/>
      <c r="X53" s="37"/>
      <c r="Y53" s="37"/>
      <c r="Z53" s="37"/>
      <c r="AA53" s="37"/>
      <c r="AB53" s="37"/>
      <c r="AC53" s="37"/>
    </row>
    <row r="54" spans="16:29" ht="25.8" x14ac:dyDescent="0.5">
      <c r="P54" s="37"/>
      <c r="Q54" s="37"/>
      <c r="R54" s="37"/>
      <c r="S54" s="37"/>
      <c r="T54" s="37"/>
      <c r="U54" s="37"/>
      <c r="V54" s="37"/>
      <c r="W54" s="37"/>
      <c r="X54" s="37"/>
      <c r="Y54" s="37"/>
      <c r="Z54" s="37"/>
      <c r="AA54" s="37"/>
      <c r="AB54" s="37"/>
      <c r="AC54" s="37"/>
    </row>
    <row r="55" spans="16:29" ht="25.8" x14ac:dyDescent="0.5">
      <c r="P55" s="37"/>
      <c r="Q55" s="37"/>
      <c r="R55" s="37"/>
      <c r="S55" s="37"/>
      <c r="T55" s="37"/>
      <c r="U55" s="37"/>
      <c r="V55" s="37"/>
      <c r="W55" s="37"/>
      <c r="X55" s="37"/>
      <c r="Y55" s="37"/>
      <c r="Z55" s="37"/>
      <c r="AA55" s="37"/>
      <c r="AB55" s="37"/>
      <c r="AC55" s="37"/>
    </row>
    <row r="56" spans="16:29" ht="25.8" x14ac:dyDescent="0.5">
      <c r="P56" s="37"/>
      <c r="Q56" s="38"/>
      <c r="R56" s="38"/>
      <c r="S56" s="38"/>
      <c r="T56" s="37"/>
      <c r="U56" s="37"/>
      <c r="V56" s="37"/>
      <c r="W56" s="37"/>
      <c r="X56" s="37"/>
      <c r="Y56" s="37"/>
      <c r="Z56" s="37"/>
      <c r="AA56" s="37"/>
      <c r="AB56" s="37"/>
      <c r="AC56" s="37"/>
    </row>
    <row r="57" spans="16:29" ht="25.8" x14ac:dyDescent="0.5">
      <c r="P57" s="37"/>
      <c r="Q57" s="38"/>
      <c r="R57" s="39"/>
      <c r="S57" s="38"/>
      <c r="T57" s="37"/>
      <c r="U57" s="37"/>
      <c r="V57" s="37"/>
      <c r="W57" s="37"/>
      <c r="X57" s="37"/>
      <c r="Y57" s="37"/>
      <c r="Z57" s="37"/>
      <c r="AA57" s="37"/>
      <c r="AB57" s="37"/>
      <c r="AC57" s="37"/>
    </row>
    <row r="58" spans="16:29" ht="25.8" x14ac:dyDescent="0.5">
      <c r="P58" s="37"/>
      <c r="Q58" s="38"/>
      <c r="R58" s="39"/>
      <c r="S58" s="38"/>
      <c r="T58" s="37"/>
      <c r="U58" s="37"/>
      <c r="V58" s="37"/>
      <c r="W58" s="37"/>
      <c r="X58" s="37"/>
      <c r="Y58" s="37"/>
      <c r="Z58" s="37"/>
      <c r="AA58" s="37"/>
      <c r="AB58" s="37"/>
      <c r="AC58" s="37"/>
    </row>
    <row r="59" spans="16:29" ht="25.8" x14ac:dyDescent="0.5">
      <c r="P59" s="37"/>
      <c r="Q59" s="37"/>
      <c r="R59" s="37"/>
      <c r="S59" s="37"/>
      <c r="T59" s="37"/>
      <c r="U59" s="37"/>
      <c r="V59" s="37"/>
      <c r="W59" s="37"/>
      <c r="X59" s="37"/>
      <c r="Y59" s="37"/>
      <c r="Z59" s="37"/>
      <c r="AA59" s="37"/>
      <c r="AB59" s="37"/>
      <c r="AC59" s="37"/>
    </row>
    <row r="60" spans="16:29" ht="25.8" x14ac:dyDescent="0.5">
      <c r="P60" s="37"/>
      <c r="Q60" s="37"/>
      <c r="R60" s="37"/>
      <c r="S60" s="37"/>
      <c r="T60" s="37"/>
      <c r="U60" s="37"/>
      <c r="V60" s="37"/>
      <c r="W60" s="37"/>
      <c r="X60" s="37"/>
      <c r="Y60" s="37"/>
      <c r="Z60" s="37"/>
      <c r="AA60" s="37"/>
      <c r="AB60" s="37"/>
      <c r="AC60" s="37"/>
    </row>
    <row r="61" spans="16:29" ht="25.8" x14ac:dyDescent="0.5">
      <c r="P61" s="37"/>
      <c r="Q61" s="37"/>
      <c r="R61" s="37"/>
      <c r="S61" s="37"/>
      <c r="T61" s="37"/>
      <c r="U61" s="37"/>
      <c r="V61" s="37"/>
      <c r="W61" s="37"/>
      <c r="X61" s="37"/>
      <c r="Y61" s="37"/>
      <c r="Z61" s="37"/>
      <c r="AA61" s="37"/>
      <c r="AB61" s="37"/>
      <c r="AC61" s="37"/>
    </row>
    <row r="62" spans="16:29" ht="25.8" x14ac:dyDescent="0.5">
      <c r="P62" s="37"/>
      <c r="Q62" s="37"/>
      <c r="R62" s="37"/>
      <c r="S62" s="37"/>
      <c r="T62" s="37"/>
      <c r="U62" s="37"/>
      <c r="V62" s="37"/>
      <c r="W62" s="37"/>
      <c r="X62" s="37"/>
      <c r="Y62" s="37"/>
      <c r="Z62" s="37"/>
      <c r="AA62" s="37"/>
      <c r="AB62" s="37"/>
      <c r="AC62" s="37"/>
    </row>
    <row r="67" spans="16:23" x14ac:dyDescent="0.3">
      <c r="P67" s="33"/>
    </row>
    <row r="68" spans="16:23" x14ac:dyDescent="0.3">
      <c r="P68" s="33"/>
    </row>
    <row r="69" spans="16:23" x14ac:dyDescent="0.3">
      <c r="P69" s="33"/>
    </row>
    <row r="73" spans="16:23" x14ac:dyDescent="0.3">
      <c r="Q73" s="40"/>
      <c r="R73" s="40"/>
      <c r="S73" s="40"/>
      <c r="T73" s="40"/>
      <c r="U73" s="40"/>
      <c r="V73" s="40"/>
      <c r="W73" s="40"/>
    </row>
    <row r="74" spans="16:23" x14ac:dyDescent="0.3">
      <c r="Q74" s="40"/>
      <c r="R74" s="40"/>
      <c r="S74" s="40"/>
      <c r="T74" s="40"/>
      <c r="U74" s="40"/>
      <c r="V74" s="40"/>
      <c r="W74" s="40"/>
    </row>
    <row r="79" spans="16:23" x14ac:dyDescent="0.3">
      <c r="Q79" s="40"/>
      <c r="R79" s="40"/>
      <c r="S79" s="40"/>
      <c r="T79" s="40"/>
      <c r="U79" s="40"/>
      <c r="V79" s="40"/>
      <c r="W79" s="40"/>
    </row>
    <row r="80" spans="16:23" x14ac:dyDescent="0.3">
      <c r="Q80" s="40"/>
      <c r="R80" s="40"/>
      <c r="S80" s="40"/>
      <c r="T80" s="40"/>
      <c r="U80" s="40"/>
      <c r="V80" s="40"/>
      <c r="W80" s="40"/>
    </row>
  </sheetData>
  <mergeCells count="3">
    <mergeCell ref="AA31:AB33"/>
    <mergeCell ref="Z36:Z38"/>
    <mergeCell ref="AA36:AB38"/>
  </mergeCells>
  <pageMargins left="0.7" right="0.7" top="0.75" bottom="0.75" header="0.3" footer="0.3"/>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CSP2 </vt:lpstr>
      <vt:lpstr>FirstPage</vt:lpstr>
      <vt:lpstr>CWL2 </vt:lpstr>
      <vt:lpstr>WLContent </vt:lpstr>
      <vt:lpstr>Check 6. TCostC</vt:lpstr>
      <vt:lpstr>7Littles Law</vt:lpstr>
      <vt:lpstr>C7Littles Law </vt:lpstr>
      <vt:lpstr>6Total Cost</vt:lpstr>
      <vt:lpstr>CWL3</vt:lpstr>
      <vt:lpstr>CWL4</vt:lpstr>
      <vt:lpstr>Check5 Utilization Rate </vt:lpstr>
      <vt:lpstr>5 Utilization Rate</vt:lpstr>
      <vt:lpstr>WL4</vt:lpstr>
      <vt:lpstr>WL3</vt:lpstr>
      <vt:lpstr>WL1</vt:lpstr>
      <vt:lpstr>WL2</vt:lpstr>
      <vt:lpstr>CF4 </vt:lpstr>
      <vt:lpstr>F4</vt:lpstr>
      <vt:lpstr>CF2 </vt:lpstr>
      <vt:lpstr>F2</vt:lpstr>
      <vt:lpstr>14</vt:lpstr>
      <vt:lpstr>15</vt:lpstr>
      <vt:lpstr>CWL1</vt:lpstr>
      <vt:lpstr>TCC3</vt:lpstr>
      <vt:lpstr>TCC1</vt:lpstr>
      <vt:lpstr>TCC2 1</vt:lpstr>
      <vt:lpstr>TCC2</vt:lpstr>
      <vt:lpstr>SLC2</vt:lpstr>
      <vt:lpstr>SLC1 </vt:lpstr>
      <vt:lpstr>SLC1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2018-12-01T21:12:31Z</cp:lastPrinted>
  <dcterms:created xsi:type="dcterms:W3CDTF">2014-10-23T14:45:36Z</dcterms:created>
  <dcterms:modified xsi:type="dcterms:W3CDTF">2021-11-15T23:37:42Z</dcterms:modified>
</cp:coreProperties>
</file>