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ink/ink1.xml" ContentType="application/inkml+xml"/>
  <Override PartName="/xl/ink/ink2.xml" ContentType="application/inkml+xml"/>
  <Override PartName="/xl/drawings/drawing8.xml" ContentType="application/vnd.openxmlformats-officedocument.drawing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ink/ink7.xml" ContentType="application/inkml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ink/ink8.xml" ContentType="application/inkml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ink/ink9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62F38999-5CF8-4AF4-A78D-2399964E7B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rstPage" sheetId="21" r:id="rId1"/>
    <sheet name="Exam Content " sheetId="70" r:id="rId2"/>
    <sheet name="Problem 1" sheetId="104" r:id="rId3"/>
    <sheet name="Problem 1 (2)" sheetId="76" r:id="rId4"/>
    <sheet name="Problem 14  " sheetId="130" r:id="rId5"/>
    <sheet name="Problem 14 (2)" sheetId="129" r:id="rId6"/>
    <sheet name="Problem 13" sheetId="125" r:id="rId7"/>
    <sheet name="Problem 13 (2)" sheetId="117" r:id="rId8"/>
    <sheet name="Problem 12 " sheetId="126" r:id="rId9"/>
    <sheet name="Problem 12 (2)" sheetId="116" r:id="rId10"/>
    <sheet name="Problem 2 (2)" sheetId="138" r:id="rId11"/>
    <sheet name="Problem 2" sheetId="80" r:id="rId12"/>
    <sheet name="Problem 3 (2)" sheetId="113" r:id="rId13"/>
    <sheet name="Problem 3" sheetId="50" r:id="rId14"/>
    <sheet name="Problem 4 (2)" sheetId="106" r:id="rId15"/>
    <sheet name="Problem 4" sheetId="79" r:id="rId16"/>
    <sheet name="Problem 5 (2)" sheetId="107" r:id="rId17"/>
    <sheet name="Problem 5" sheetId="74" r:id="rId18"/>
    <sheet name="Problem 6 (2)" sheetId="108" r:id="rId19"/>
    <sheet name="Problem 6" sheetId="81" r:id="rId20"/>
    <sheet name="Problem 7 (2)" sheetId="109" r:id="rId21"/>
    <sheet name="Problem 7" sheetId="78" r:id="rId22"/>
    <sheet name="Problem 8 (2)" sheetId="110" r:id="rId23"/>
    <sheet name="Problem 8" sheetId="75" r:id="rId24"/>
    <sheet name="Problem 9 (2)" sheetId="111" r:id="rId25"/>
    <sheet name="Problem 9" sheetId="103" r:id="rId26"/>
    <sheet name="Problem 10 (2)" sheetId="112" r:id="rId27"/>
    <sheet name="Problem 11 (2)" sheetId="139" r:id="rId28"/>
    <sheet name="Problem 11" sheetId="136" r:id="rId29"/>
    <sheet name="Problem 10" sheetId="97" r:id="rId30"/>
  </sheets>
  <definedNames>
    <definedName name="solver_eng" localSheetId="7" hidden="1">1</definedName>
    <definedName name="solver_neg" localSheetId="7" hidden="1">1</definedName>
    <definedName name="solver_num" localSheetId="7" hidden="1">0</definedName>
    <definedName name="solver_opt" localSheetId="7" hidden="1">'Problem 13 (2)'!$A$1</definedName>
    <definedName name="solver_typ" localSheetId="7" hidden="1">1</definedName>
    <definedName name="solver_val" localSheetId="7" hidden="1">0</definedName>
    <definedName name="solver_ver" localSheetId="7" hidden="1">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17" l="1"/>
  <c r="G42" i="112" l="1"/>
  <c r="P26" i="129" l="1"/>
  <c r="J40" i="110"/>
  <c r="P27" i="109"/>
  <c r="T50" i="107"/>
  <c r="V23" i="139" l="1"/>
  <c r="V22" i="139"/>
  <c r="V21" i="139"/>
  <c r="J27" i="138" l="1"/>
  <c r="I27" i="138"/>
  <c r="H27" i="138"/>
  <c r="Z26" i="138"/>
  <c r="K26" i="138"/>
  <c r="K27" i="138" s="1"/>
  <c r="K25" i="138"/>
  <c r="K24" i="138"/>
  <c r="O11" i="129" l="1"/>
  <c r="A1" i="130" l="1"/>
  <c r="A1" i="129"/>
  <c r="J20" i="116"/>
  <c r="Y85" i="76" l="1"/>
  <c r="Y66" i="76"/>
  <c r="Y48" i="76"/>
  <c r="Y37" i="76"/>
  <c r="Y29" i="76"/>
  <c r="U19" i="76"/>
  <c r="F37" i="112"/>
  <c r="Q10" i="111"/>
  <c r="J36" i="110"/>
  <c r="P24" i="109"/>
  <c r="Q16" i="111"/>
  <c r="M10" i="109"/>
  <c r="G26" i="112"/>
  <c r="G27" i="112"/>
  <c r="G28" i="112"/>
  <c r="G29" i="112"/>
  <c r="Q20" i="111"/>
  <c r="O36" i="110"/>
  <c r="O33" i="110"/>
  <c r="O30" i="110"/>
  <c r="O26" i="110"/>
  <c r="O22" i="110"/>
  <c r="O18" i="110"/>
  <c r="O14" i="110"/>
  <c r="M17" i="109"/>
  <c r="P34" i="107"/>
  <c r="X26" i="106"/>
  <c r="X32" i="106"/>
  <c r="X23" i="106"/>
  <c r="F30" i="112"/>
  <c r="F28" i="97"/>
  <c r="G30" i="112"/>
</calcChain>
</file>

<file path=xl/sharedStrings.xml><?xml version="1.0" encoding="utf-8"?>
<sst xmlns="http://schemas.openxmlformats.org/spreadsheetml/2006/main" count="88" uniqueCount="48">
  <si>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</si>
  <si>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Number of Cars Sold (x)</t>
  </si>
  <si>
    <t>Probability P(x)</t>
  </si>
  <si>
    <t>Total</t>
  </si>
  <si>
    <r>
      <t xml:space="preserve"> </t>
    </r>
    <r>
      <rPr>
        <sz val="24"/>
        <color theme="1"/>
        <rFont val="Times New Roman"/>
        <family val="1"/>
      </rPr>
      <t>μ</t>
    </r>
  </si>
  <si>
    <t>Probability</t>
  </si>
  <si>
    <t>miles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</si>
  <si>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</si>
  <si>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</si>
  <si>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</si>
  <si>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</si>
  <si>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</si>
  <si>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</si>
  <si>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</si>
  <si>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</si>
  <si>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</si>
  <si>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</si>
  <si>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</si>
  <si>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</si>
  <si>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</si>
  <si>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Descriptive Statistics</t>
  </si>
  <si>
    <t xml:space="preserve"> </t>
  </si>
  <si>
    <t xml:space="preserve">    </t>
  </si>
  <si>
    <t>Dimension (inch)</t>
  </si>
  <si>
    <t>Length</t>
  </si>
  <si>
    <t>2 x 4</t>
  </si>
  <si>
    <t>2 x 6</t>
  </si>
  <si>
    <t>2 x 8</t>
  </si>
  <si>
    <t>8ft</t>
  </si>
  <si>
    <t>10ft</t>
  </si>
  <si>
    <t>12ft</t>
  </si>
  <si>
    <t>e4</t>
  </si>
  <si>
    <t>e5</t>
  </si>
  <si>
    <t>e6</t>
  </si>
  <si>
    <t>e1</t>
  </si>
  <si>
    <t>e2</t>
  </si>
  <si>
    <t>e3</t>
  </si>
  <si>
    <t>States of Nature</t>
  </si>
  <si>
    <t>Decision</t>
  </si>
  <si>
    <t>Favorable Market</t>
  </si>
  <si>
    <t>Unfavorable Market</t>
  </si>
  <si>
    <t>Expand</t>
  </si>
  <si>
    <t>Maintain Status Quo</t>
  </si>
  <si>
    <t>Sell Now</t>
  </si>
  <si>
    <t>1-α = 0.7</t>
  </si>
  <si>
    <t>T</t>
  </si>
  <si>
    <t>Column1</t>
  </si>
  <si>
    <r>
      <t xml:space="preserve">α= </t>
    </r>
    <r>
      <rPr>
        <b/>
        <sz val="24"/>
        <color theme="5" tint="-0.499984740745262"/>
        <rFont val="Lucida Bright"/>
        <family val="1"/>
      </rPr>
      <t>0.3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</si>
</sst>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#,##0.0000"/>
    <numFmt numFmtId="165" formatCode="0.0000"/>
    <numFmt numFmtId="166" formatCode="&quot;$&quot;#,##0.00"/>
    <numFmt numFmtId="167" formatCode="&quot;$&quot;#,##0"/>
  </numFmts>
  <fonts count="50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28"/>
      <color rgb="FFFFC000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6"/>
      <color theme="1"/>
      <name val="Lucida Bright"/>
      <family val="1"/>
    </font>
    <font>
      <sz val="24"/>
      <color theme="1"/>
      <name val="Lucida Bright"/>
      <family val="1"/>
    </font>
    <font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2"/>
      <color rgb="FFC00000"/>
      <name val="Lucida Bright"/>
      <family val="1"/>
    </font>
    <font>
      <sz val="18"/>
      <color theme="1"/>
      <name val="Lucida Bright"/>
      <family val="1"/>
    </font>
    <font>
      <b/>
      <sz val="18"/>
      <color rgb="FFFFFF00"/>
      <name val="Lucida Bright"/>
      <family val="1"/>
    </font>
    <font>
      <i/>
      <sz val="24"/>
      <color theme="1"/>
      <name val="Calibri"/>
      <family val="2"/>
      <scheme val="minor"/>
    </font>
    <font>
      <b/>
      <sz val="22"/>
      <color rgb="FFFFFF00"/>
      <name val="Lucida Bright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b/>
      <sz val="18"/>
      <color theme="3" tint="-0.249977111117893"/>
      <name val="Calibri"/>
      <family val="2"/>
      <scheme val="minor"/>
    </font>
    <font>
      <sz val="20"/>
      <color theme="1"/>
      <name val="Calibri"/>
      <family val="2"/>
    </font>
    <font>
      <b/>
      <sz val="11"/>
      <color indexed="18"/>
      <name val="Calibri"/>
      <family val="2"/>
      <scheme val="minor"/>
    </font>
    <font>
      <sz val="20"/>
      <color theme="7" tint="-0.499984740745262"/>
      <name val="Lucida Bright"/>
      <family val="1"/>
    </font>
    <font>
      <b/>
      <sz val="16"/>
      <color rgb="FFC00000"/>
      <name val="Calibri"/>
      <family val="2"/>
      <scheme val="minor"/>
    </font>
    <font>
      <b/>
      <sz val="24"/>
      <color rgb="FFFFFF00"/>
      <name val="Lucida Bright"/>
      <family val="1"/>
    </font>
    <font>
      <b/>
      <sz val="14"/>
      <color rgb="FFC00000"/>
      <name val="Lucida Bright"/>
      <family val="1"/>
    </font>
    <font>
      <b/>
      <sz val="16"/>
      <color theme="6" tint="-0.499984740745262"/>
      <name val="Lucida Bright"/>
      <family val="1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20"/>
      <color theme="7" tint="-0.499984740745262"/>
      <name val="Calibri"/>
      <family val="2"/>
      <scheme val="minor"/>
    </font>
    <font>
      <sz val="20"/>
      <color theme="3" tint="-0.499984740745262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i/>
      <sz val="16"/>
      <color theme="1"/>
      <name val="Lucida Bright"/>
      <family val="1"/>
    </font>
    <font>
      <sz val="16"/>
      <color theme="1"/>
      <name val="Lucida Bright"/>
      <family val="1"/>
    </font>
    <font>
      <b/>
      <sz val="24"/>
      <color rgb="FFC00000"/>
      <name val="Lucida Bright"/>
      <family val="1"/>
    </font>
    <font>
      <b/>
      <sz val="22"/>
      <color theme="4" tint="-0.499984740745262"/>
      <name val="Lucida Bright"/>
      <family val="1"/>
    </font>
    <font>
      <sz val="20"/>
      <color theme="3" tint="-0.499984740745262"/>
      <name val="Lucida Bright"/>
      <family val="1"/>
    </font>
    <font>
      <sz val="20"/>
      <color theme="6" tint="-0.499984740745262"/>
      <name val="Lucida Bright"/>
      <family val="1"/>
    </font>
    <font>
      <b/>
      <sz val="24"/>
      <color theme="5" tint="-0.499984740745262"/>
      <name val="Lucida Bright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Protection="1">
      <protection locked="0"/>
    </xf>
    <xf numFmtId="0" fontId="6" fillId="4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2" fontId="0" fillId="2" borderId="0" xfId="0" applyNumberFormat="1" applyFill="1"/>
    <xf numFmtId="0" fontId="9" fillId="4" borderId="0" xfId="0" applyFont="1" applyFill="1"/>
    <xf numFmtId="0" fontId="11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5" fontId="0" fillId="2" borderId="0" xfId="0" applyNumberFormat="1" applyFill="1" applyProtection="1"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20" fillId="8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10" xfId="0" applyFont="1" applyBorder="1"/>
    <xf numFmtId="0" fontId="22" fillId="7" borderId="1" xfId="0" applyFont="1" applyFill="1" applyBorder="1" applyAlignment="1">
      <alignment horizontal="center" vertical="center"/>
    </xf>
    <xf numFmtId="165" fontId="22" fillId="7" borderId="1" xfId="0" applyNumberFormat="1" applyFont="1" applyFill="1" applyBorder="1" applyAlignment="1">
      <alignment horizontal="center"/>
    </xf>
    <xf numFmtId="165" fontId="24" fillId="7" borderId="1" xfId="0" applyNumberFormat="1" applyFont="1" applyFill="1" applyBorder="1" applyAlignment="1" applyProtection="1">
      <alignment horizontal="center" vertical="center"/>
      <protection locked="0"/>
    </xf>
    <xf numFmtId="1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right"/>
    </xf>
    <xf numFmtId="0" fontId="27" fillId="2" borderId="1" xfId="0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5" fillId="0" borderId="0" xfId="0" applyFont="1"/>
    <xf numFmtId="0" fontId="28" fillId="0" borderId="0" xfId="0" applyFont="1"/>
    <xf numFmtId="0" fontId="13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/>
    <xf numFmtId="3" fontId="32" fillId="2" borderId="0" xfId="0" applyNumberFormat="1" applyFont="1" applyFill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3" fontId="34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28" fillId="2" borderId="0" xfId="0" applyFont="1" applyFill="1"/>
    <xf numFmtId="0" fontId="1" fillId="2" borderId="0" xfId="0" applyFont="1" applyFill="1"/>
    <xf numFmtId="3" fontId="36" fillId="2" borderId="0" xfId="0" applyNumberFormat="1" applyFont="1" applyFill="1" applyAlignment="1">
      <alignment vertical="center"/>
    </xf>
    <xf numFmtId="166" fontId="37" fillId="2" borderId="0" xfId="0" applyNumberFormat="1" applyFont="1" applyFill="1" applyAlignment="1">
      <alignment vertical="center"/>
    </xf>
    <xf numFmtId="0" fontId="13" fillId="2" borderId="8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166" fontId="37" fillId="2" borderId="0" xfId="0" applyNumberFormat="1" applyFont="1" applyFill="1" applyAlignment="1">
      <alignment horizontal="center" vertical="center"/>
    </xf>
    <xf numFmtId="0" fontId="41" fillId="2" borderId="0" xfId="0" applyFont="1" applyFill="1"/>
    <xf numFmtId="0" fontId="13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5" fillId="2" borderId="0" xfId="0" applyFont="1" applyFill="1"/>
    <xf numFmtId="0" fontId="19" fillId="2" borderId="0" xfId="0" applyFont="1" applyFill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6" fontId="13" fillId="11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27" fillId="11" borderId="1" xfId="0" applyFont="1" applyFill="1" applyBorder="1" applyAlignment="1" applyProtection="1">
      <alignment horizontal="center" vertical="center"/>
      <protection locked="0"/>
    </xf>
    <xf numFmtId="0" fontId="43" fillId="0" borderId="11" xfId="0" applyFont="1" applyBorder="1" applyAlignment="1">
      <alignment horizontal="centerContinuous"/>
    </xf>
    <xf numFmtId="0" fontId="44" fillId="0" borderId="0" xfId="0" applyFont="1"/>
    <xf numFmtId="0" fontId="44" fillId="0" borderId="10" xfId="0" applyFont="1" applyBorder="1"/>
    <xf numFmtId="165" fontId="27" fillId="3" borderId="1" xfId="0" applyNumberFormat="1" applyFont="1" applyFill="1" applyBorder="1"/>
    <xf numFmtId="0" fontId="47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/>
    <xf numFmtId="6" fontId="27" fillId="2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165" fontId="14" fillId="7" borderId="0" xfId="0" applyNumberFormat="1" applyFont="1" applyFill="1" applyAlignment="1" applyProtection="1">
      <alignment horizontal="center" vertical="center"/>
      <protection locked="0"/>
    </xf>
    <xf numFmtId="1" fontId="14" fillId="7" borderId="0" xfId="0" applyNumberFormat="1" applyFont="1" applyFill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 wrapText="1"/>
      <protection locked="0"/>
    </xf>
    <xf numFmtId="10" fontId="17" fillId="7" borderId="12" xfId="0" applyNumberFormat="1" applyFont="1" applyFill="1" applyBorder="1" applyAlignment="1" applyProtection="1">
      <alignment horizontal="center"/>
      <protection locked="0"/>
    </xf>
    <xf numFmtId="10" fontId="17" fillId="7" borderId="13" xfId="0" applyNumberFormat="1" applyFont="1" applyFill="1" applyBorder="1" applyAlignment="1" applyProtection="1">
      <alignment horizontal="center"/>
      <protection locked="0"/>
    </xf>
    <xf numFmtId="10" fontId="17" fillId="7" borderId="14" xfId="0" applyNumberFormat="1" applyFont="1" applyFill="1" applyBorder="1" applyAlignment="1" applyProtection="1">
      <alignment horizontal="center"/>
      <protection locked="0"/>
    </xf>
    <xf numFmtId="165" fontId="33" fillId="6" borderId="15" xfId="0" applyNumberFormat="1" applyFont="1" applyFill="1" applyBorder="1" applyAlignment="1" applyProtection="1">
      <alignment horizontal="center" vertical="center"/>
      <protection locked="0"/>
    </xf>
    <xf numFmtId="165" fontId="33" fillId="6" borderId="0" xfId="0" applyNumberFormat="1" applyFont="1" applyFill="1" applyAlignment="1" applyProtection="1">
      <alignment horizontal="center" vertical="center"/>
      <protection locked="0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/>
    </xf>
    <xf numFmtId="165" fontId="33" fillId="6" borderId="13" xfId="0" applyNumberFormat="1" applyFont="1" applyFill="1" applyBorder="1" applyAlignment="1">
      <alignment horizontal="center"/>
    </xf>
    <xf numFmtId="165" fontId="33" fillId="6" borderId="14" xfId="0" applyNumberFormat="1" applyFont="1" applyFill="1" applyBorder="1" applyAlignment="1">
      <alignment horizontal="center"/>
    </xf>
    <xf numFmtId="165" fontId="15" fillId="3" borderId="2" xfId="0" applyNumberFormat="1" applyFont="1" applyFill="1" applyBorder="1" applyAlignment="1">
      <alignment horizontal="center" vertical="center"/>
    </xf>
    <xf numFmtId="165" fontId="15" fillId="3" borderId="3" xfId="0" applyNumberFormat="1" applyFont="1" applyFill="1" applyBorder="1" applyAlignment="1">
      <alignment horizontal="center" vertical="center"/>
    </xf>
    <xf numFmtId="165" fontId="14" fillId="6" borderId="2" xfId="0" applyNumberFormat="1" applyFont="1" applyFill="1" applyBorder="1" applyAlignment="1">
      <alignment horizontal="center" vertical="center"/>
    </xf>
    <xf numFmtId="165" fontId="14" fillId="6" borderId="3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165" fontId="16" fillId="3" borderId="5" xfId="0" applyNumberFormat="1" applyFont="1" applyFill="1" applyBorder="1" applyAlignment="1" applyProtection="1">
      <alignment horizontal="center" vertical="center"/>
      <protection locked="0"/>
    </xf>
    <xf numFmtId="165" fontId="16" fillId="3" borderId="6" xfId="0" applyNumberFormat="1" applyFont="1" applyFill="1" applyBorder="1" applyAlignment="1" applyProtection="1">
      <alignment horizontal="center" vertical="center"/>
      <protection locked="0"/>
    </xf>
    <xf numFmtId="165" fontId="16" fillId="3" borderId="7" xfId="0" applyNumberFormat="1" applyFont="1" applyFill="1" applyBorder="1" applyAlignment="1" applyProtection="1">
      <alignment horizontal="center" vertical="center"/>
      <protection locked="0"/>
    </xf>
    <xf numFmtId="165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3" fontId="24" fillId="6" borderId="0" xfId="0" applyNumberFormat="1" applyFont="1" applyFill="1" applyAlignment="1" applyProtection="1">
      <alignment horizontal="center" vertical="center"/>
      <protection locked="0"/>
    </xf>
    <xf numFmtId="0" fontId="33" fillId="7" borderId="0" xfId="0" applyFont="1" applyFill="1" applyAlignment="1" applyProtection="1">
      <alignment horizontal="center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2" fontId="33" fillId="7" borderId="0" xfId="0" applyNumberFormat="1" applyFont="1" applyFill="1" applyAlignment="1" applyProtection="1">
      <alignment horizontal="center" vertical="center"/>
      <protection locked="0"/>
    </xf>
    <xf numFmtId="165" fontId="17" fillId="7" borderId="0" xfId="0" applyNumberFormat="1" applyFont="1" applyFill="1" applyAlignment="1" applyProtection="1">
      <alignment horizontal="center" vertical="center"/>
      <protection locked="0"/>
    </xf>
    <xf numFmtId="2" fontId="17" fillId="7" borderId="0" xfId="0" applyNumberFormat="1" applyFont="1" applyFill="1" applyAlignment="1" applyProtection="1">
      <alignment horizontal="center" vertical="center"/>
      <protection locked="0"/>
    </xf>
    <xf numFmtId="165" fontId="45" fillId="3" borderId="5" xfId="0" applyNumberFormat="1" applyFont="1" applyFill="1" applyBorder="1" applyAlignment="1" applyProtection="1">
      <alignment horizontal="center" vertical="center"/>
      <protection locked="0"/>
    </xf>
    <xf numFmtId="165" fontId="45" fillId="3" borderId="9" xfId="0" applyNumberFormat="1" applyFont="1" applyFill="1" applyBorder="1" applyAlignment="1" applyProtection="1">
      <alignment horizontal="center" vertical="center"/>
      <protection locked="0"/>
    </xf>
    <xf numFmtId="165" fontId="45" fillId="3" borderId="6" xfId="0" applyNumberFormat="1" applyFont="1" applyFill="1" applyBorder="1" applyAlignment="1" applyProtection="1">
      <alignment horizontal="center" vertical="center"/>
      <protection locked="0"/>
    </xf>
    <xf numFmtId="165" fontId="45" fillId="3" borderId="7" xfId="0" applyNumberFormat="1" applyFont="1" applyFill="1" applyBorder="1" applyAlignment="1" applyProtection="1">
      <alignment horizontal="center" vertical="center"/>
      <protection locked="0"/>
    </xf>
    <xf numFmtId="165" fontId="45" fillId="3" borderId="4" xfId="0" applyNumberFormat="1" applyFont="1" applyFill="1" applyBorder="1" applyAlignment="1" applyProtection="1">
      <alignment horizontal="center" vertical="center"/>
      <protection locked="0"/>
    </xf>
    <xf numFmtId="165" fontId="45" fillId="3" borderId="8" xfId="0" applyNumberFormat="1" applyFont="1" applyFill="1" applyBorder="1" applyAlignment="1" applyProtection="1">
      <alignment horizontal="center" vertical="center"/>
      <protection locked="0"/>
    </xf>
    <xf numFmtId="165" fontId="33" fillId="6" borderId="5" xfId="0" applyNumberFormat="1" applyFont="1" applyFill="1" applyBorder="1" applyAlignment="1" applyProtection="1">
      <alignment horizontal="center" vertical="center"/>
      <protection locked="0"/>
    </xf>
    <xf numFmtId="165" fontId="33" fillId="6" borderId="9" xfId="0" applyNumberFormat="1" applyFont="1" applyFill="1" applyBorder="1" applyAlignment="1" applyProtection="1">
      <alignment horizontal="center" vertical="center"/>
      <protection locked="0"/>
    </xf>
    <xf numFmtId="165" fontId="33" fillId="6" borderId="6" xfId="0" applyNumberFormat="1" applyFont="1" applyFill="1" applyBorder="1" applyAlignment="1" applyProtection="1">
      <alignment horizontal="center" vertical="center"/>
      <protection locked="0"/>
    </xf>
    <xf numFmtId="165" fontId="33" fillId="6" borderId="7" xfId="0" applyNumberFormat="1" applyFont="1" applyFill="1" applyBorder="1" applyAlignment="1" applyProtection="1">
      <alignment horizontal="center" vertical="center"/>
      <protection locked="0"/>
    </xf>
    <xf numFmtId="165" fontId="33" fillId="6" borderId="4" xfId="0" applyNumberFormat="1" applyFont="1" applyFill="1" applyBorder="1" applyAlignment="1" applyProtection="1">
      <alignment horizontal="center" vertical="center"/>
      <protection locked="0"/>
    </xf>
    <xf numFmtId="165" fontId="33" fillId="6" borderId="8" xfId="0" applyNumberFormat="1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167" fontId="46" fillId="2" borderId="12" xfId="0" applyNumberFormat="1" applyFont="1" applyFill="1" applyBorder="1" applyAlignment="1">
      <alignment horizontal="center"/>
    </xf>
    <xf numFmtId="167" fontId="46" fillId="2" borderId="14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31" fillId="2" borderId="12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167" fontId="24" fillId="7" borderId="12" xfId="0" applyNumberFormat="1" applyFont="1" applyFill="1" applyBorder="1" applyAlignment="1">
      <alignment horizontal="center"/>
    </xf>
    <xf numFmtId="167" fontId="24" fillId="7" borderId="14" xfId="0" applyNumberFormat="1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8" fillId="2" borderId="12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6 (2)'!$G$24:$G$38</c:f>
              <c:numCache>
                <c:formatCode>General</c:formatCode>
                <c:ptCount val="15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27</c:v>
                </c:pt>
                <c:pt idx="4">
                  <c:v>18</c:v>
                </c:pt>
                <c:pt idx="5">
                  <c:v>14</c:v>
                </c:pt>
                <c:pt idx="6">
                  <c:v>7</c:v>
                </c:pt>
                <c:pt idx="7">
                  <c:v>3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21</c:v>
                </c:pt>
                <c:pt idx="12">
                  <c:v>9</c:v>
                </c:pt>
                <c:pt idx="13">
                  <c:v>14</c:v>
                </c:pt>
                <c:pt idx="14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A-49A9-8B8C-51ECBD238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671808"/>
        <c:axId val="1879688448"/>
      </c:scatterChart>
      <c:valAx>
        <c:axId val="187967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688448"/>
        <c:crosses val="autoZero"/>
        <c:crossBetween val="midCat"/>
      </c:valAx>
      <c:valAx>
        <c:axId val="18796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67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12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Problem 2 (2)'!A1"/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(2)'!A1"/><Relationship Id="rId1" Type="http://schemas.openxmlformats.org/officeDocument/2006/relationships/hyperlink" Target="#'Exam Content 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hyperlink" Target="#'Problem 4'!A1"/><Relationship Id="rId4" Type="http://schemas.openxmlformats.org/officeDocument/2006/relationships/image" Target="../media/image20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Problem 4 (2)'!A1"/><Relationship Id="rId1" Type="http://schemas.openxmlformats.org/officeDocument/2006/relationships/hyperlink" Target="#'Exam Content 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ustomXml" Target="../ink/ink8.xml"/><Relationship Id="rId2" Type="http://schemas.openxmlformats.org/officeDocument/2006/relationships/image" Target="../media/image1.png"/><Relationship Id="rId1" Type="http://schemas.openxmlformats.org/officeDocument/2006/relationships/hyperlink" Target="#'Problem 5'!A1"/><Relationship Id="rId4" Type="http://schemas.openxmlformats.org/officeDocument/2006/relationships/image" Target="../media/image30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Problem 5 (2)'!A1"/><Relationship Id="rId1" Type="http://schemas.openxmlformats.org/officeDocument/2006/relationships/hyperlink" Target="#'Exam Content 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ustomXml" Target="../ink/ink9.xml"/><Relationship Id="rId1" Type="http://schemas.openxmlformats.org/officeDocument/2006/relationships/hyperlink" Target="#'Problem 6'!A1"/><Relationship Id="rId5" Type="http://schemas.openxmlformats.org/officeDocument/2006/relationships/chart" Target="../charts/chart1.xml"/><Relationship Id="rId4" Type="http://schemas.openxmlformats.org/officeDocument/2006/relationships/image" Target="../media/image4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13" Type="http://schemas.openxmlformats.org/officeDocument/2006/relationships/hyperlink" Target="#'Problem 11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6" Type="http://schemas.openxmlformats.org/officeDocument/2006/relationships/hyperlink" Target="#'Problem 12 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5" Type="http://schemas.openxmlformats.org/officeDocument/2006/relationships/hyperlink" Target="#'Problem 14  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Relationship Id="rId14" Type="http://schemas.openxmlformats.org/officeDocument/2006/relationships/hyperlink" Target="#'Problem 13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6 (2)'!A1"/><Relationship Id="rId1" Type="http://schemas.openxmlformats.org/officeDocument/2006/relationships/hyperlink" Target="#'Exam Content 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Problem 7 (2)'!A1"/><Relationship Id="rId1" Type="http://schemas.openxmlformats.org/officeDocument/2006/relationships/hyperlink" Target="#'Exam Content 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Problem 8 (2)'!A1"/><Relationship Id="rId1" Type="http://schemas.openxmlformats.org/officeDocument/2006/relationships/hyperlink" Target="#'Exam Content 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Problem 9 (2)'!A1"/><Relationship Id="rId1" Type="http://schemas.openxmlformats.org/officeDocument/2006/relationships/hyperlink" Target="#'Exam Content 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oblem 11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Problem 11 (2)'!A1"/><Relationship Id="rId1" Type="http://schemas.openxmlformats.org/officeDocument/2006/relationships/hyperlink" Target="#'Exam Content 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roblem 1 (2)'!A1"/><Relationship Id="rId1" Type="http://schemas.openxmlformats.org/officeDocument/2006/relationships/hyperlink" Target="#'Exam Content '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Problem 10 (2)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roblem 14 (2)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14  '!A1"/></Relationships>
</file>

<file path=xl/drawings/_rels/drawing7.xml.rels><?xml version="1.0" encoding="UTF-8" standalone="yes"?>
<Relationships xmlns="http://schemas.openxmlformats.org/package/2006/relationships"><Relationship Id="rId29" Type="http://schemas.openxmlformats.org/officeDocument/2006/relationships/customXml" Target="../ink/ink2.xml"/><Relationship Id="rId1" Type="http://schemas.openxmlformats.org/officeDocument/2006/relationships/customXml" Target="../ink/ink1.xml"/><Relationship Id="rId28" Type="http://schemas.openxmlformats.org/officeDocument/2006/relationships/image" Target="../media/image15.png"/><Relationship Id="rId31" Type="http://schemas.openxmlformats.org/officeDocument/2006/relationships/hyperlink" Target="#'Problem 13 (2)'!A1"/><Relationship Id="rId30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ustomXml" Target="../ink/ink3.xml"/><Relationship Id="rId29" Type="http://schemas.openxmlformats.org/officeDocument/2006/relationships/customXml" Target="../ink/ink4.xml"/><Relationship Id="rId1" Type="http://schemas.openxmlformats.org/officeDocument/2006/relationships/hyperlink" Target="#'Problem 13'!A1"/><Relationship Id="rId32" Type="http://schemas.openxmlformats.org/officeDocument/2006/relationships/customXml" Target="../ink/ink6.xml"/><Relationship Id="rId28" Type="http://schemas.openxmlformats.org/officeDocument/2006/relationships/image" Target="../media/image15.png"/><Relationship Id="rId31" Type="http://schemas.openxmlformats.org/officeDocument/2006/relationships/image" Target="../media/image15.png"/><Relationship Id="rId30" Type="http://schemas.openxmlformats.org/officeDocument/2006/relationships/customXml" Target="../ink/ink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Problem 12 (2)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54883</xdr:colOff>
      <xdr:row>3</xdr:row>
      <xdr:rowOff>19050</xdr:rowOff>
    </xdr:from>
    <xdr:to>
      <xdr:col>32</xdr:col>
      <xdr:colOff>219075</xdr:colOff>
      <xdr:row>9</xdr:row>
      <xdr:rowOff>179705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99233" y="590550"/>
          <a:ext cx="8336642" cy="130365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270433</xdr:colOff>
      <xdr:row>46</xdr:row>
      <xdr:rowOff>5039</xdr:rowOff>
    </xdr:from>
    <xdr:to>
      <xdr:col>29</xdr:col>
      <xdr:colOff>84973</xdr:colOff>
      <xdr:row>52</xdr:row>
      <xdr:rowOff>143015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29383" y="8768039"/>
          <a:ext cx="3586440" cy="12809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17</xdr:col>
      <xdr:colOff>314679</xdr:colOff>
      <xdr:row>24</xdr:row>
      <xdr:rowOff>84062</xdr:rowOff>
    </xdr:from>
    <xdr:to>
      <xdr:col>34</xdr:col>
      <xdr:colOff>427568</xdr:colOff>
      <xdr:row>42</xdr:row>
      <xdr:rowOff>14111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001729" y="4656062"/>
          <a:ext cx="10799939" cy="33590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Pretest 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1 </a:t>
          </a:r>
        </a:p>
        <a:p>
          <a:pPr algn="l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         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         </a:t>
          </a:r>
          <a:r>
            <a:rPr lang="en-US" sz="36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2/12/23</a:t>
          </a:r>
        </a:p>
      </xdr:txBody>
    </xdr:sp>
    <xdr:clientData/>
  </xdr:twoCellAnchor>
  <xdr:twoCellAnchor>
    <xdr:from>
      <xdr:col>23</xdr:col>
      <xdr:colOff>73230</xdr:colOff>
      <xdr:row>13</xdr:row>
      <xdr:rowOff>142624</xdr:rowOff>
    </xdr:from>
    <xdr:to>
      <xdr:col>28</xdr:col>
      <xdr:colOff>508659</xdr:colOff>
      <xdr:row>20</xdr:row>
      <xdr:rowOff>97720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532180" y="2619124"/>
          <a:ext cx="357867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OM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302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444682</xdr:colOff>
      <xdr:row>1</xdr:row>
      <xdr:rowOff>162197</xdr:rowOff>
    </xdr:from>
    <xdr:to>
      <xdr:col>11</xdr:col>
      <xdr:colOff>712106</xdr:colOff>
      <xdr:row>6</xdr:row>
      <xdr:rowOff>149679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FC251DE-27D4-4BA6-88EF-4DF0A0FC4958}"/>
            </a:ext>
          </a:extLst>
        </xdr:cNvPr>
        <xdr:cNvSpPr/>
      </xdr:nvSpPr>
      <xdr:spPr>
        <a:xfrm>
          <a:off x="3706042" y="345077"/>
          <a:ext cx="6645364" cy="90188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FD897-9109-41BB-95E5-BDAB4FF2F53F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52A084C-1ED8-484D-B620-4E7BF390418A}"/>
            </a:ext>
          </a:extLst>
        </xdr:cNvPr>
        <xdr:cNvCxnSpPr/>
      </xdr:nvCxnSpPr>
      <xdr:spPr>
        <a:xfrm flipH="1">
          <a:off x="7410450" y="1625782"/>
          <a:ext cx="0" cy="103327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204107</xdr:colOff>
      <xdr:row>2</xdr:row>
      <xdr:rowOff>88446</xdr:rowOff>
    </xdr:from>
    <xdr:to>
      <xdr:col>15</xdr:col>
      <xdr:colOff>1324155</xdr:colOff>
      <xdr:row>6</xdr:row>
      <xdr:rowOff>58419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4A656C18-12E1-4D8A-8A4D-488CA8E8226B}"/>
            </a:ext>
          </a:extLst>
        </xdr:cNvPr>
        <xdr:cNvSpPr/>
      </xdr:nvSpPr>
      <xdr:spPr>
        <a:xfrm>
          <a:off x="10849247" y="454206"/>
          <a:ext cx="3649888" cy="70149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928008</xdr:colOff>
      <xdr:row>10</xdr:row>
      <xdr:rowOff>156392</xdr:rowOff>
    </xdr:from>
    <xdr:to>
      <xdr:col>15</xdr:col>
      <xdr:colOff>1257300</xdr:colOff>
      <xdr:row>17</xdr:row>
      <xdr:rowOff>13607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E7DBEA-B54D-4CD5-A6A8-A9A6B94E0750}"/>
            </a:ext>
          </a:extLst>
        </xdr:cNvPr>
        <xdr:cNvSpPr txBox="1"/>
      </xdr:nvSpPr>
      <xdr:spPr>
        <a:xfrm>
          <a:off x="8262258" y="1966142"/>
          <a:ext cx="6196692" cy="1124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P(A  B) = Join Probability/Simple Probability = 0.5/0.8 = 0.6250 </a:t>
          </a:r>
        </a:p>
      </xdr:txBody>
    </xdr:sp>
    <xdr:clientData/>
  </xdr:twoCellAnchor>
  <xdr:twoCellAnchor>
    <xdr:from>
      <xdr:col>9</xdr:col>
      <xdr:colOff>533400</xdr:colOff>
      <xdr:row>11</xdr:row>
      <xdr:rowOff>19050</xdr:rowOff>
    </xdr:from>
    <xdr:to>
      <xdr:col>9</xdr:col>
      <xdr:colOff>533400</xdr:colOff>
      <xdr:row>13</xdr:row>
      <xdr:rowOff>38100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CF4C43A-073A-4384-B5D4-A4910D460171}"/>
            </a:ext>
          </a:extLst>
        </xdr:cNvPr>
        <xdr:cNvCxnSpPr/>
      </xdr:nvCxnSpPr>
      <xdr:spPr>
        <a:xfrm>
          <a:off x="8858250" y="2009775"/>
          <a:ext cx="0" cy="3810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9</xdr:row>
      <xdr:rowOff>142874</xdr:rowOff>
    </xdr:from>
    <xdr:to>
      <xdr:col>7</xdr:col>
      <xdr:colOff>766083</xdr:colOff>
      <xdr:row>34</xdr:row>
      <xdr:rowOff>38099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4C50093-6B03-4941-9CF4-9136100DA4B3}"/>
            </a:ext>
          </a:extLst>
        </xdr:cNvPr>
        <xdr:cNvSpPr txBox="1"/>
      </xdr:nvSpPr>
      <xdr:spPr>
        <a:xfrm>
          <a:off x="276225" y="1771649"/>
          <a:ext cx="6785883" cy="498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Two of your sales people are making important sales calls this week.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According to your best estimate, salesman A has 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0.6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 of making a sale.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The probability of salesman B making a sale is put 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Probability of both making a sale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</a:t>
          </a:r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B makes a sale, how likely is that A makes a sale as well?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Conditional Probability</a:t>
          </a:r>
          <a:endParaRPr lang="en-US" sz="20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93618</xdr:colOff>
      <xdr:row>2</xdr:row>
      <xdr:rowOff>15240</xdr:rowOff>
    </xdr:from>
    <xdr:to>
      <xdr:col>9</xdr:col>
      <xdr:colOff>957942</xdr:colOff>
      <xdr:row>6</xdr:row>
      <xdr:rowOff>152401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C8D8549-0C77-4397-91E6-38210BA38D43}"/>
            </a:ext>
          </a:extLst>
        </xdr:cNvPr>
        <xdr:cNvSpPr/>
      </xdr:nvSpPr>
      <xdr:spPr>
        <a:xfrm>
          <a:off x="2575561" y="385354"/>
          <a:ext cx="5273038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75258-DB1C-4D07-8A6E-4554FD06A6CA}"/>
            </a:ext>
          </a:extLst>
        </xdr:cNvPr>
        <xdr:cNvSpPr/>
      </xdr:nvSpPr>
      <xdr:spPr>
        <a:xfrm>
          <a:off x="598716" y="261257"/>
          <a:ext cx="1369422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465366</xdr:colOff>
      <xdr:row>8</xdr:row>
      <xdr:rowOff>170907</xdr:rowOff>
    </xdr:from>
    <xdr:to>
      <xdr:col>11</xdr:col>
      <xdr:colOff>465366</xdr:colOff>
      <xdr:row>54</xdr:row>
      <xdr:rowOff>115390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4643345-DDF5-44D0-AC96-C3B95F0FE76E}"/>
            </a:ext>
          </a:extLst>
        </xdr:cNvPr>
        <xdr:cNvCxnSpPr/>
      </xdr:nvCxnSpPr>
      <xdr:spPr>
        <a:xfrm flipH="1">
          <a:off x="9326337" y="1651364"/>
          <a:ext cx="0" cy="116575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206830</xdr:colOff>
      <xdr:row>10</xdr:row>
      <xdr:rowOff>84366</xdr:rowOff>
    </xdr:from>
    <xdr:to>
      <xdr:col>10</xdr:col>
      <xdr:colOff>653143</xdr:colOff>
      <xdr:row>16</xdr:row>
      <xdr:rowOff>41366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85870B1-E70B-45EF-BFA7-AFB7132BE747}"/>
            </a:ext>
          </a:extLst>
        </xdr:cNvPr>
        <xdr:cNvSpPr txBox="1"/>
      </xdr:nvSpPr>
      <xdr:spPr>
        <a:xfrm>
          <a:off x="1447801" y="1934937"/>
          <a:ext cx="7217228" cy="1067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 inventory manager at the CFP has reported the following data on boards in inventory:</a:t>
          </a:r>
        </a:p>
      </xdr:txBody>
    </xdr:sp>
    <xdr:clientData/>
  </xdr:twoCellAnchor>
  <xdr:twoCellAnchor>
    <xdr:from>
      <xdr:col>12</xdr:col>
      <xdr:colOff>413657</xdr:colOff>
      <xdr:row>3</xdr:row>
      <xdr:rowOff>54429</xdr:rowOff>
    </xdr:from>
    <xdr:to>
      <xdr:col>18</xdr:col>
      <xdr:colOff>419279</xdr:colOff>
      <xdr:row>7</xdr:row>
      <xdr:rowOff>141514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A1E90138-E9F9-466F-8516-DD5A2031D740}"/>
            </a:ext>
          </a:extLst>
        </xdr:cNvPr>
        <xdr:cNvSpPr/>
      </xdr:nvSpPr>
      <xdr:spPr>
        <a:xfrm>
          <a:off x="10281557" y="603069"/>
          <a:ext cx="3701322" cy="81860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809174</xdr:colOff>
      <xdr:row>10</xdr:row>
      <xdr:rowOff>117930</xdr:rowOff>
    </xdr:from>
    <xdr:to>
      <xdr:col>23</xdr:col>
      <xdr:colOff>522515</xdr:colOff>
      <xdr:row>27</xdr:row>
      <xdr:rowOff>185058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64E52BF-A713-4E11-B535-959217165463}"/>
            </a:ext>
          </a:extLst>
        </xdr:cNvPr>
        <xdr:cNvSpPr txBox="1"/>
      </xdr:nvSpPr>
      <xdr:spPr>
        <a:xfrm>
          <a:off x="9670145" y="1968501"/>
          <a:ext cx="7398656" cy="4247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1.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Define the elementary events of interest: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800" b="1"/>
            <a:t> </a:t>
          </a:r>
        </a:p>
        <a:p>
          <a:endParaRPr lang="en-US" sz="1800"/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e2 = 10 ft </a:t>
          </a: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e5 = 2 x 6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2.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Define the probability of interest:</a:t>
          </a:r>
        </a:p>
        <a:p>
          <a:endParaRPr lang="en-US" sz="1800" b="1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 = ( e2 and e5) = 3,500/18,000 = 0.1944</a:t>
          </a:r>
          <a:endParaRPr lang="en-US" sz="18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3.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Calculate the joint probability: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 = ( e2 and e5) = 3,500/18,000 = 0.1944</a:t>
          </a:r>
          <a:endParaRPr lang="en-US" sz="1800"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185056</xdr:colOff>
      <xdr:row>28</xdr:row>
      <xdr:rowOff>239484</xdr:rowOff>
    </xdr:from>
    <xdr:to>
      <xdr:col>10</xdr:col>
      <xdr:colOff>729341</xdr:colOff>
      <xdr:row>36</xdr:row>
      <xdr:rowOff>21771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0416951-8875-415B-8464-5FC3D35B5861}"/>
            </a:ext>
          </a:extLst>
        </xdr:cNvPr>
        <xdr:cNvSpPr txBox="1"/>
      </xdr:nvSpPr>
      <xdr:spPr>
        <a:xfrm>
          <a:off x="1426027" y="6564084"/>
          <a:ext cx="7315200" cy="14804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Compute the conditional probability of e2 and e5.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Simple Probabilities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82733</xdr:colOff>
      <xdr:row>2</xdr:row>
      <xdr:rowOff>113211</xdr:rowOff>
    </xdr:from>
    <xdr:to>
      <xdr:col>9</xdr:col>
      <xdr:colOff>947057</xdr:colOff>
      <xdr:row>7</xdr:row>
      <xdr:rowOff>65315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5647" y="483325"/>
          <a:ext cx="5904410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39687" y="263434"/>
          <a:ext cx="1356360" cy="11473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857251</xdr:colOff>
      <xdr:row>8</xdr:row>
      <xdr:rowOff>140970</xdr:rowOff>
    </xdr:from>
    <xdr:to>
      <xdr:col>9</xdr:col>
      <xdr:colOff>857251</xdr:colOff>
      <xdr:row>54</xdr:row>
      <xdr:rowOff>85453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205108" y="1664970"/>
          <a:ext cx="0" cy="120820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206830</xdr:colOff>
      <xdr:row>10</xdr:row>
      <xdr:rowOff>84366</xdr:rowOff>
    </xdr:from>
    <xdr:to>
      <xdr:col>9</xdr:col>
      <xdr:colOff>141514</xdr:colOff>
      <xdr:row>16</xdr:row>
      <xdr:rowOff>41366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E65BB7-9029-4821-8B2F-B473DEDDD04E}"/>
            </a:ext>
          </a:extLst>
        </xdr:cNvPr>
        <xdr:cNvSpPr txBox="1"/>
      </xdr:nvSpPr>
      <xdr:spPr>
        <a:xfrm>
          <a:off x="1447801" y="1934937"/>
          <a:ext cx="6215742" cy="1067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 inventory manager at the CFP has reported the following data on boards in inventory:</a:t>
          </a:r>
        </a:p>
      </xdr:txBody>
    </xdr:sp>
    <xdr:clientData/>
  </xdr:twoCellAnchor>
  <xdr:twoCellAnchor>
    <xdr:from>
      <xdr:col>2</xdr:col>
      <xdr:colOff>258536</xdr:colOff>
      <xdr:row>27</xdr:row>
      <xdr:rowOff>206829</xdr:rowOff>
    </xdr:from>
    <xdr:to>
      <xdr:col>9</xdr:col>
      <xdr:colOff>214994</xdr:colOff>
      <xdr:row>33</xdr:row>
      <xdr:rowOff>54428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51E096-15BE-4CAF-BFCF-C600FD4A4E12}"/>
            </a:ext>
          </a:extLst>
        </xdr:cNvPr>
        <xdr:cNvSpPr txBox="1"/>
      </xdr:nvSpPr>
      <xdr:spPr>
        <a:xfrm>
          <a:off x="1483179" y="6411686"/>
          <a:ext cx="6079672" cy="1208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Compute the conditional probability of e2 and e5.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Simple Probabilities</a:t>
          </a:r>
        </a:p>
      </xdr:txBody>
    </xdr:sp>
    <xdr:clientData/>
  </xdr:twoCellAnchor>
  <xdr:twoCellAnchor>
    <xdr:from>
      <xdr:col>12</xdr:col>
      <xdr:colOff>413657</xdr:colOff>
      <xdr:row>3</xdr:row>
      <xdr:rowOff>54429</xdr:rowOff>
    </xdr:from>
    <xdr:to>
      <xdr:col>18</xdr:col>
      <xdr:colOff>419279</xdr:colOff>
      <xdr:row>7</xdr:row>
      <xdr:rowOff>141514</xdr:rowOff>
    </xdr:to>
    <xdr:sp macro="" textlink="">
      <xdr:nvSpPr>
        <xdr:cNvPr id="16" name="Rounded Rectangle 6">
          <a:extLst>
            <a:ext uri="{FF2B5EF4-FFF2-40B4-BE49-F238E27FC236}">
              <a16:creationId xmlns:a16="http://schemas.microsoft.com/office/drawing/2014/main" id="{8C2673CD-7A7E-4CBD-83FA-D87B40682631}"/>
            </a:ext>
          </a:extLst>
        </xdr:cNvPr>
        <xdr:cNvSpPr/>
      </xdr:nvSpPr>
      <xdr:spPr>
        <a:xfrm>
          <a:off x="11495314" y="609600"/>
          <a:ext cx="3684994" cy="8273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23</xdr:col>
      <xdr:colOff>249824</xdr:colOff>
      <xdr:row>7</xdr:row>
      <xdr:rowOff>76200</xdr:rowOff>
    </xdr:to>
    <xdr:sp macro="" textlink="">
      <xdr:nvSpPr>
        <xdr:cNvPr id="3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48685-8795-48DD-970E-9965E6A46B01}"/>
            </a:ext>
          </a:extLst>
        </xdr:cNvPr>
        <xdr:cNvSpPr/>
      </xdr:nvSpPr>
      <xdr:spPr>
        <a:xfrm>
          <a:off x="14586857" y="555171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407127</xdr:colOff>
      <xdr:row>2</xdr:row>
      <xdr:rowOff>97972</xdr:rowOff>
    </xdr:from>
    <xdr:to>
      <xdr:col>9</xdr:col>
      <xdr:colOff>734786</xdr:colOff>
      <xdr:row>6</xdr:row>
      <xdr:rowOff>174172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3482962-B377-447A-8562-F88794DB34CC}"/>
            </a:ext>
          </a:extLst>
        </xdr:cNvPr>
        <xdr:cNvSpPr/>
      </xdr:nvSpPr>
      <xdr:spPr>
        <a:xfrm>
          <a:off x="2864577" y="478972"/>
          <a:ext cx="532828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3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27579</xdr:colOff>
      <xdr:row>1</xdr:row>
      <xdr:rowOff>25945</xdr:rowOff>
    </xdr:from>
    <xdr:to>
      <xdr:col>2</xdr:col>
      <xdr:colOff>1224642</xdr:colOff>
      <xdr:row>7</xdr:row>
      <xdr:rowOff>182336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2A956D-18C5-45F0-BC7B-324BC3B1BA2C}"/>
            </a:ext>
          </a:extLst>
        </xdr:cNvPr>
        <xdr:cNvSpPr/>
      </xdr:nvSpPr>
      <xdr:spPr>
        <a:xfrm>
          <a:off x="637179" y="216445"/>
          <a:ext cx="1816188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122463</xdr:colOff>
      <xdr:row>8</xdr:row>
      <xdr:rowOff>121919</xdr:rowOff>
    </xdr:from>
    <xdr:to>
      <xdr:col>10</xdr:col>
      <xdr:colOff>122463</xdr:colOff>
      <xdr:row>53</xdr:row>
      <xdr:rowOff>60959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7A11C77-CB56-4D22-90FA-3E876A3B9B73}"/>
            </a:ext>
          </a:extLst>
        </xdr:cNvPr>
        <xdr:cNvCxnSpPr/>
      </xdr:nvCxnSpPr>
      <xdr:spPr>
        <a:xfrm flipH="1">
          <a:off x="8572499" y="1645919"/>
          <a:ext cx="0" cy="104845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918934</xdr:colOff>
      <xdr:row>2</xdr:row>
      <xdr:rowOff>10886</xdr:rowOff>
    </xdr:from>
    <xdr:to>
      <xdr:col>14</xdr:col>
      <xdr:colOff>916394</xdr:colOff>
      <xdr:row>6</xdr:row>
      <xdr:rowOff>79829</xdr:rowOff>
    </xdr:to>
    <xdr:sp macro="" textlink="">
      <xdr:nvSpPr>
        <xdr:cNvPr id="6" name="Rounded Rectangle 13">
          <a:extLst>
            <a:ext uri="{FF2B5EF4-FFF2-40B4-BE49-F238E27FC236}">
              <a16:creationId xmlns:a16="http://schemas.microsoft.com/office/drawing/2014/main" id="{9FF04699-E480-48E1-A8DA-016422CFFEE0}"/>
            </a:ext>
          </a:extLst>
        </xdr:cNvPr>
        <xdr:cNvSpPr/>
      </xdr:nvSpPr>
      <xdr:spPr>
        <a:xfrm>
          <a:off x="9605734" y="366486"/>
          <a:ext cx="3680460" cy="7801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337456</xdr:colOff>
      <xdr:row>10</xdr:row>
      <xdr:rowOff>177981</xdr:rowOff>
    </xdr:from>
    <xdr:to>
      <xdr:col>18</xdr:col>
      <xdr:colOff>1088571</xdr:colOff>
      <xdr:row>31</xdr:row>
      <xdr:rowOff>683079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E34C84F-1509-4242-BF8F-18CB076939E5}"/>
            </a:ext>
          </a:extLst>
        </xdr:cNvPr>
        <xdr:cNvSpPr txBox="1"/>
      </xdr:nvSpPr>
      <xdr:spPr>
        <a:xfrm>
          <a:off x="8787492" y="2082981"/>
          <a:ext cx="9255579" cy="49954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Use the Empirical Rule: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a) 19 +/-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(1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 19 - 1.2 = 17.8 and 19 +1.2 = 20.2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b) 19 +/- (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16.6 and 21.4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c) 19 +/- (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15.4 and 22.6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1, 2, 3 above are Standard Deviations</a:t>
          </a:r>
          <a:endParaRPr lang="en-US" sz="1800" b="0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141515</xdr:colOff>
      <xdr:row>10</xdr:row>
      <xdr:rowOff>108857</xdr:rowOff>
    </xdr:from>
    <xdr:to>
      <xdr:col>9</xdr:col>
      <xdr:colOff>751115</xdr:colOff>
      <xdr:row>37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E2119E-B979-4E95-9779-009083661B06}"/>
            </a:ext>
          </a:extLst>
        </xdr:cNvPr>
        <xdr:cNvSpPr txBox="1"/>
      </xdr:nvSpPr>
      <xdr:spPr>
        <a:xfrm>
          <a:off x="141515" y="1959428"/>
          <a:ext cx="8273143" cy="6509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0" baseline="0">
              <a:solidFill>
                <a:schemeClr val="bg1"/>
              </a:solidFill>
              <a:latin typeface="Lucida Bright" panose="02040602050505020304" pitchFamily="18" charset="0"/>
            </a:rPr>
            <a:t>Lund207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As a part  of its quality assurance program, the ABC company conducts tests on battery life. For a particular D-cell alkaline battery, the mean life is 19 hours. The useful life of the battery follows a normal distribution with a standard deviation of 1.2 hours.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Please answer the following questions: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1. 68.28 % of the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2. 95.4% of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3. 99.7% of batteries failed between what two values?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This is a non-standardized problem.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407127</xdr:colOff>
      <xdr:row>2</xdr:row>
      <xdr:rowOff>97972</xdr:rowOff>
    </xdr:from>
    <xdr:to>
      <xdr:col>9</xdr:col>
      <xdr:colOff>734786</xdr:colOff>
      <xdr:row>6</xdr:row>
      <xdr:rowOff>174172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70020" y="478972"/>
          <a:ext cx="533508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27579</xdr:colOff>
      <xdr:row>1</xdr:row>
      <xdr:rowOff>25945</xdr:rowOff>
    </xdr:from>
    <xdr:to>
      <xdr:col>2</xdr:col>
      <xdr:colOff>1224642</xdr:colOff>
      <xdr:row>7</xdr:row>
      <xdr:rowOff>182336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39900" y="216445"/>
          <a:ext cx="1822992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266699</xdr:colOff>
      <xdr:row>10</xdr:row>
      <xdr:rowOff>25578</xdr:rowOff>
    </xdr:from>
    <xdr:to>
      <xdr:col>11</xdr:col>
      <xdr:colOff>108857</xdr:colOff>
      <xdr:row>35</xdr:row>
      <xdr:rowOff>279399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66699" y="1803578"/>
          <a:ext cx="9608458" cy="61212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0" baseline="0">
              <a:solidFill>
                <a:schemeClr val="bg1"/>
              </a:solidFill>
              <a:latin typeface="Lucida Bright" panose="02040602050505020304" pitchFamily="18" charset="0"/>
            </a:rPr>
            <a:t>Lund207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As a part  of its quality assurance program, the ABC company conducts tests on battery life. For a particular D-cell alkaline battery, the mean life is 19 hours. The useful life of the battery follows a normal distribution with a standard deviation of 1.2 hours.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Please answer the following questions: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1. 68.28 % of the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2. 95.4% of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3. 99.7% of batteries failed between what two values?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This is a non-standardized problem.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  <xdr:twoCellAnchor>
    <xdr:from>
      <xdr:col>11</xdr:col>
      <xdr:colOff>449035</xdr:colOff>
      <xdr:row>8</xdr:row>
      <xdr:rowOff>108312</xdr:rowOff>
    </xdr:from>
    <xdr:to>
      <xdr:col>11</xdr:col>
      <xdr:colOff>449035</xdr:colOff>
      <xdr:row>53</xdr:row>
      <xdr:rowOff>47352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>
          <a:off x="9946821" y="1632312"/>
          <a:ext cx="0" cy="104845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830034</xdr:colOff>
      <xdr:row>1</xdr:row>
      <xdr:rowOff>163286</xdr:rowOff>
    </xdr:from>
    <xdr:to>
      <xdr:col>14</xdr:col>
      <xdr:colOff>827494</xdr:colOff>
      <xdr:row>6</xdr:row>
      <xdr:rowOff>54429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280070" y="353786"/>
          <a:ext cx="3576138" cy="8436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108857</xdr:colOff>
      <xdr:row>1</xdr:row>
      <xdr:rowOff>163285</xdr:rowOff>
    </xdr:from>
    <xdr:to>
      <xdr:col>16</xdr:col>
      <xdr:colOff>1033595</xdr:colOff>
      <xdr:row>6</xdr:row>
      <xdr:rowOff>54428</xdr:rowOff>
    </xdr:to>
    <xdr:sp macro="" textlink="">
      <xdr:nvSpPr>
        <xdr:cNvPr id="3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4C44C9-8758-4A7B-8EE8-DA76649D5C78}"/>
            </a:ext>
          </a:extLst>
        </xdr:cNvPr>
        <xdr:cNvSpPr/>
      </xdr:nvSpPr>
      <xdr:spPr>
        <a:xfrm>
          <a:off x="13607143" y="34834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4F5C7-C0B9-4C88-80BB-5A2485C24DB3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539750</xdr:colOff>
      <xdr:row>1</xdr:row>
      <xdr:rowOff>142875</xdr:rowOff>
    </xdr:from>
    <xdr:to>
      <xdr:col>13</xdr:col>
      <xdr:colOff>530678</xdr:colOff>
      <xdr:row>7</xdr:row>
      <xdr:rowOff>63500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D0B8BAF5-799C-46BC-9029-9DD353F472EE}"/>
            </a:ext>
          </a:extLst>
        </xdr:cNvPr>
        <xdr:cNvSpPr/>
      </xdr:nvSpPr>
      <xdr:spPr>
        <a:xfrm>
          <a:off x="2978150" y="333375"/>
          <a:ext cx="5477328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4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15</xdr:col>
      <xdr:colOff>81642</xdr:colOff>
      <xdr:row>1</xdr:row>
      <xdr:rowOff>102053</xdr:rowOff>
    </xdr:from>
    <xdr:to>
      <xdr:col>15</xdr:col>
      <xdr:colOff>81642</xdr:colOff>
      <xdr:row>54</xdr:row>
      <xdr:rowOff>25218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79A8A35-0ED5-4EA1-B39B-A04831DC6FE4}"/>
            </a:ext>
          </a:extLst>
        </xdr:cNvPr>
        <xdr:cNvCxnSpPr/>
      </xdr:nvCxnSpPr>
      <xdr:spPr>
        <a:xfrm flipH="1">
          <a:off x="9476013" y="287110"/>
          <a:ext cx="0" cy="973119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410482</xdr:colOff>
      <xdr:row>3</xdr:row>
      <xdr:rowOff>70304</xdr:rowOff>
    </xdr:from>
    <xdr:to>
      <xdr:col>20</xdr:col>
      <xdr:colOff>13335</xdr:colOff>
      <xdr:row>7</xdr:row>
      <xdr:rowOff>40277</xdr:rowOff>
    </xdr:to>
    <xdr:sp macro="" textlink="">
      <xdr:nvSpPr>
        <xdr:cNvPr id="5" name="Rounded Rectangle 7">
          <a:extLst>
            <a:ext uri="{FF2B5EF4-FFF2-40B4-BE49-F238E27FC236}">
              <a16:creationId xmlns:a16="http://schemas.microsoft.com/office/drawing/2014/main" id="{D398DC21-103A-4417-B616-2EAF356F609A}"/>
            </a:ext>
          </a:extLst>
        </xdr:cNvPr>
        <xdr:cNvSpPr/>
      </xdr:nvSpPr>
      <xdr:spPr>
        <a:xfrm>
          <a:off x="10275661" y="641804"/>
          <a:ext cx="35897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421822</xdr:colOff>
      <xdr:row>8</xdr:row>
      <xdr:rowOff>54429</xdr:rowOff>
    </xdr:from>
    <xdr:to>
      <xdr:col>22</xdr:col>
      <xdr:colOff>576943</xdr:colOff>
      <xdr:row>31</xdr:row>
      <xdr:rowOff>81644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2BE54A-49F6-43C2-BB55-0A2D80678DAE}"/>
            </a:ext>
          </a:extLst>
        </xdr:cNvPr>
        <xdr:cNvSpPr txBox="1"/>
      </xdr:nvSpPr>
      <xdr:spPr>
        <a:xfrm>
          <a:off x="9816193" y="1534886"/>
          <a:ext cx="6610350" cy="4283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For $790</a:t>
          </a:r>
        </a:p>
        <a:p>
          <a:r>
            <a:rPr lang="en-US" sz="2400" baseline="0">
              <a:latin typeface="Lucida Bright" panose="02040602050505020304" pitchFamily="18" charset="0"/>
            </a:rPr>
            <a:t>z = (x -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)</a:t>
          </a:r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/</a:t>
          </a:r>
          <a:r>
            <a:rPr lang="el-GR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</a:t>
          </a:r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 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= ($790 -$1,000)/$100 =    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-</a:t>
          </a:r>
          <a:r>
            <a:rPr lang="en-US" sz="2400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2.1</a:t>
          </a:r>
        </a:p>
        <a:p>
          <a:endParaRPr lang="en-US" sz="2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For $1,000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z = (x - </a:t>
          </a:r>
          <a:r>
            <a:rPr lang="el-GR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μ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)/</a:t>
          </a:r>
          <a:r>
            <a:rPr lang="el-GR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= ($1,000 -$1,000)/$100 =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</a:t>
          </a:r>
          <a:endParaRPr lang="en-US" sz="2400">
            <a:solidFill>
              <a:srgbClr val="C00000"/>
            </a:solidFill>
            <a:effectLst/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NORMSDIST(-2.1,1)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0.0179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NORMSDIST (0,1)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0.5000</a:t>
          </a:r>
        </a:p>
      </xdr:txBody>
    </xdr:sp>
    <xdr:clientData/>
  </xdr:twoCellAnchor>
  <xdr:twoCellAnchor editAs="oneCell">
    <xdr:from>
      <xdr:col>15</xdr:col>
      <xdr:colOff>489857</xdr:colOff>
      <xdr:row>32</xdr:row>
      <xdr:rowOff>108858</xdr:rowOff>
    </xdr:from>
    <xdr:to>
      <xdr:col>22</xdr:col>
      <xdr:colOff>95250</xdr:colOff>
      <xdr:row>52</xdr:row>
      <xdr:rowOff>57357</xdr:rowOff>
    </xdr:to>
    <xdr:pic>
      <xdr:nvPicPr>
        <xdr:cNvPr id="8" name="Picture 7" descr="6.5.1. What do we mean by &quot;Normal&quot; data?">
          <a:extLst>
            <a:ext uri="{FF2B5EF4-FFF2-40B4-BE49-F238E27FC236}">
              <a16:creationId xmlns:a16="http://schemas.microsoft.com/office/drawing/2014/main" id="{8BBEC991-EA45-438E-A445-6398670A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2714" y="6204858"/>
          <a:ext cx="5932715" cy="375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476250</xdr:colOff>
      <xdr:row>37</xdr:row>
      <xdr:rowOff>81643</xdr:rowOff>
    </xdr:from>
    <xdr:to>
      <xdr:col>18</xdr:col>
      <xdr:colOff>503464</xdr:colOff>
      <xdr:row>51</xdr:row>
      <xdr:rowOff>163286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C88589F-0C8E-4366-8AF8-9CD0F68498C6}"/>
            </a:ext>
          </a:extLst>
        </xdr:cNvPr>
        <xdr:cNvCxnSpPr/>
      </xdr:nvCxnSpPr>
      <xdr:spPr>
        <a:xfrm flipH="1">
          <a:off x="11797393" y="7130143"/>
          <a:ext cx="27214" cy="27486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244930</xdr:colOff>
      <xdr:row>52</xdr:row>
      <xdr:rowOff>81643</xdr:rowOff>
    </xdr:from>
    <xdr:ext cx="653142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C7C984F-D92F-4DB6-A4EC-604AB8BCF36C}"/>
            </a:ext>
          </a:extLst>
        </xdr:cNvPr>
        <xdr:cNvSpPr txBox="1"/>
      </xdr:nvSpPr>
      <xdr:spPr>
        <a:xfrm>
          <a:off x="11566073" y="9987643"/>
          <a:ext cx="6531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-2.1</a:t>
          </a:r>
        </a:p>
      </xdr:txBody>
    </xdr:sp>
    <xdr:clientData/>
  </xdr:oneCellAnchor>
  <xdr:oneCellAnchor>
    <xdr:from>
      <xdr:col>18</xdr:col>
      <xdr:colOff>1006928</xdr:colOff>
      <xdr:row>52</xdr:row>
      <xdr:rowOff>108857</xdr:rowOff>
    </xdr:from>
    <xdr:ext cx="489858" cy="34278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44A4140-C35C-4534-BA46-75833DF0C801}"/>
            </a:ext>
          </a:extLst>
        </xdr:cNvPr>
        <xdr:cNvSpPr txBox="1"/>
      </xdr:nvSpPr>
      <xdr:spPr>
        <a:xfrm>
          <a:off x="12328071" y="10014857"/>
          <a:ext cx="4898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600" b="1">
              <a:solidFill>
                <a:schemeClr val="tx2">
                  <a:lumMod val="50000"/>
                </a:schemeClr>
              </a:solidFill>
            </a:rPr>
            <a:t>0</a:t>
          </a:r>
        </a:p>
      </xdr:txBody>
    </xdr:sp>
    <xdr:clientData/>
  </xdr:oneCellAnchor>
  <xdr:twoCellAnchor editAs="oneCell">
    <xdr:from>
      <xdr:col>18</xdr:col>
      <xdr:colOff>533297</xdr:colOff>
      <xdr:row>41</xdr:row>
      <xdr:rowOff>9480</xdr:rowOff>
    </xdr:from>
    <xdr:to>
      <xdr:col>18</xdr:col>
      <xdr:colOff>1291097</xdr:colOff>
      <xdr:row>50</xdr:row>
      <xdr:rowOff>48540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EFD28210-1E75-47E8-A245-BFD70EBEB62C}"/>
                </a:ext>
              </a:extLst>
            </xdr14:cNvPr>
            <xdr14:cNvContentPartPr/>
          </xdr14:nvContentPartPr>
          <xdr14:nvPr macro=""/>
          <xdr14:xfrm>
            <a:off x="11854440" y="7819980"/>
            <a:ext cx="757800" cy="175356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EFD28210-1E75-47E8-A245-BFD70EBEB62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36440" y="7783980"/>
              <a:ext cx="793440" cy="18252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21771</xdr:colOff>
      <xdr:row>10</xdr:row>
      <xdr:rowOff>43543</xdr:rowOff>
    </xdr:from>
    <xdr:to>
      <xdr:col>14</xdr:col>
      <xdr:colOff>583293</xdr:colOff>
      <xdr:row>33</xdr:row>
      <xdr:rowOff>58510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62EA50B-04FE-466C-88A3-14216B0FD2B1}"/>
            </a:ext>
          </a:extLst>
        </xdr:cNvPr>
        <xdr:cNvSpPr txBox="1"/>
      </xdr:nvSpPr>
      <xdr:spPr>
        <a:xfrm>
          <a:off x="642257" y="1894114"/>
          <a:ext cx="8627836" cy="4271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bg1"/>
              </a:solidFill>
              <a:latin typeface="Lucida Bright" panose="02040602050505020304" pitchFamily="18" charset="0"/>
            </a:rPr>
            <a:t>Lund 210</a:t>
          </a:r>
        </a:p>
        <a:p>
          <a:r>
            <a:rPr lang="en-US" sz="2400" baseline="0">
              <a:latin typeface="Lucida Bright" panose="02040602050505020304" pitchFamily="18" charset="0"/>
            </a:rPr>
            <a:t>The weekly incomes of shift foremen in the glass industry follow the normal probability distribution with a mean of $1,000 and a standard deviation of $100.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selecting a shift foreman in the glass industry whose income is between $790 and $1,000?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539750</xdr:colOff>
      <xdr:row>1</xdr:row>
      <xdr:rowOff>142875</xdr:rowOff>
    </xdr:from>
    <xdr:to>
      <xdr:col>13</xdr:col>
      <xdr:colOff>530678</xdr:colOff>
      <xdr:row>7</xdr:row>
      <xdr:rowOff>63500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989036" y="333375"/>
          <a:ext cx="5501821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4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15</xdr:col>
      <xdr:colOff>367393</xdr:colOff>
      <xdr:row>1</xdr:row>
      <xdr:rowOff>61232</xdr:rowOff>
    </xdr:from>
    <xdr:to>
      <xdr:col>15</xdr:col>
      <xdr:colOff>367393</xdr:colOff>
      <xdr:row>53</xdr:row>
      <xdr:rowOff>174897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H="1">
          <a:off x="9620250" y="251732"/>
          <a:ext cx="0" cy="100196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192767</xdr:colOff>
      <xdr:row>2</xdr:row>
      <xdr:rowOff>138339</xdr:rowOff>
    </xdr:from>
    <xdr:to>
      <xdr:col>19</xdr:col>
      <xdr:colOff>938620</xdr:colOff>
      <xdr:row>6</xdr:row>
      <xdr:rowOff>108312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0057946" y="519339"/>
          <a:ext cx="35897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605518</xdr:colOff>
      <xdr:row>11</xdr:row>
      <xdr:rowOff>170089</xdr:rowOff>
    </xdr:from>
    <xdr:to>
      <xdr:col>14</xdr:col>
      <xdr:colOff>546554</xdr:colOff>
      <xdr:row>35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6BA90F8-BB14-48B2-B6C5-45CD2ECC856D}"/>
            </a:ext>
          </a:extLst>
        </xdr:cNvPr>
        <xdr:cNvSpPr txBox="1"/>
      </xdr:nvSpPr>
      <xdr:spPr>
        <a:xfrm>
          <a:off x="605518" y="2205718"/>
          <a:ext cx="8627836" cy="4271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bg1"/>
              </a:solidFill>
              <a:latin typeface="Lucida Bright" panose="02040602050505020304" pitchFamily="18" charset="0"/>
            </a:rPr>
            <a:t>Lund 210</a:t>
          </a:r>
        </a:p>
        <a:p>
          <a:r>
            <a:rPr lang="en-US" sz="2400" baseline="0">
              <a:latin typeface="Lucida Bright" panose="02040602050505020304" pitchFamily="18" charset="0"/>
            </a:rPr>
            <a:t>The weekly incomes of shift foremen in the glass industry follow the normal probability distribution with a mean of $1,000 and a standard deviation of $100.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selecting a shift foreman in the glass industry whose income is between $790 and $1,000?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  <xdr:twoCellAnchor>
    <xdr:from>
      <xdr:col>20</xdr:col>
      <xdr:colOff>250371</xdr:colOff>
      <xdr:row>2</xdr:row>
      <xdr:rowOff>32657</xdr:rowOff>
    </xdr:from>
    <xdr:to>
      <xdr:col>22</xdr:col>
      <xdr:colOff>598166</xdr:colOff>
      <xdr:row>6</xdr:row>
      <xdr:rowOff>108857</xdr:rowOff>
    </xdr:to>
    <xdr:sp macro="" textlink="">
      <xdr:nvSpPr>
        <xdr:cNvPr id="2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E69BEA-231A-4F35-AA0B-C7D248B5CE5A}"/>
            </a:ext>
          </a:extLst>
        </xdr:cNvPr>
        <xdr:cNvSpPr/>
      </xdr:nvSpPr>
      <xdr:spPr>
        <a:xfrm>
          <a:off x="14336485" y="402771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C138209-1EC4-4B63-8877-43B54E40918B}"/>
            </a:ext>
          </a:extLst>
        </xdr:cNvPr>
        <xdr:cNvSpPr/>
      </xdr:nvSpPr>
      <xdr:spPr>
        <a:xfrm>
          <a:off x="2898141" y="462643"/>
          <a:ext cx="492188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1B495C-16D8-4E37-91B1-03A136F8DB76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609600</xdr:colOff>
      <xdr:row>9</xdr:row>
      <xdr:rowOff>26670</xdr:rowOff>
    </xdr:from>
    <xdr:to>
      <xdr:col>10</xdr:col>
      <xdr:colOff>628197</xdr:colOff>
      <xdr:row>37</xdr:row>
      <xdr:rowOff>119743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2FA8C4-C209-4791-8D3D-DD280F25F076}"/>
            </a:ext>
          </a:extLst>
        </xdr:cNvPr>
        <xdr:cNvCxnSpPr/>
      </xdr:nvCxnSpPr>
      <xdr:spPr>
        <a:xfrm flipH="1">
          <a:off x="9873343" y="1692184"/>
          <a:ext cx="18597" cy="74082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1068160</xdr:colOff>
      <xdr:row>2</xdr:row>
      <xdr:rowOff>161018</xdr:rowOff>
    </xdr:from>
    <xdr:to>
      <xdr:col>15</xdr:col>
      <xdr:colOff>29209</xdr:colOff>
      <xdr:row>6</xdr:row>
      <xdr:rowOff>130991</xdr:rowOff>
    </xdr:to>
    <xdr:sp macro="" textlink="">
      <xdr:nvSpPr>
        <xdr:cNvPr id="6" name="Rounded Rectangle 8">
          <a:extLst>
            <a:ext uri="{FF2B5EF4-FFF2-40B4-BE49-F238E27FC236}">
              <a16:creationId xmlns:a16="http://schemas.microsoft.com/office/drawing/2014/main" id="{57FDD5F5-C178-4F87-8865-E36A215EE801}"/>
            </a:ext>
          </a:extLst>
        </xdr:cNvPr>
        <xdr:cNvSpPr/>
      </xdr:nvSpPr>
      <xdr:spPr>
        <a:xfrm>
          <a:off x="10078810" y="542018"/>
          <a:ext cx="3552099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10</xdr:col>
      <xdr:colOff>734787</xdr:colOff>
      <xdr:row>20</xdr:row>
      <xdr:rowOff>68035</xdr:rowOff>
    </xdr:from>
    <xdr:to>
      <xdr:col>18</xdr:col>
      <xdr:colOff>217716</xdr:colOff>
      <xdr:row>31</xdr:row>
      <xdr:rowOff>138999</xdr:rowOff>
    </xdr:to>
    <xdr:pic>
      <xdr:nvPicPr>
        <xdr:cNvPr id="9" name="Picture 8" descr="6.5.1. What do we mean by &quot;Normal&quot; data?">
          <a:extLst>
            <a:ext uri="{FF2B5EF4-FFF2-40B4-BE49-F238E27FC236}">
              <a16:creationId xmlns:a16="http://schemas.microsoft.com/office/drawing/2014/main" id="{6C6FE614-7918-4607-9CDF-6A24512B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537" y="3878035"/>
          <a:ext cx="5932715" cy="375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27214</xdr:colOff>
      <xdr:row>27</xdr:row>
      <xdr:rowOff>340179</xdr:rowOff>
    </xdr:from>
    <xdr:to>
      <xdr:col>12</xdr:col>
      <xdr:colOff>54428</xdr:colOff>
      <xdr:row>30</xdr:row>
      <xdr:rowOff>190500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7CB91508-808C-4C0E-8169-0DF99749402E}"/>
            </a:ext>
          </a:extLst>
        </xdr:cNvPr>
        <xdr:cNvCxnSpPr/>
      </xdr:nvCxnSpPr>
      <xdr:spPr>
        <a:xfrm>
          <a:off x="11484428" y="6286500"/>
          <a:ext cx="27214" cy="11157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680186</xdr:colOff>
      <xdr:row>37</xdr:row>
      <xdr:rowOff>40667</xdr:rowOff>
    </xdr:from>
    <xdr:to>
      <xdr:col>12</xdr:col>
      <xdr:colOff>680546</xdr:colOff>
      <xdr:row>37</xdr:row>
      <xdr:rowOff>41027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14:cNvPr>
            <xdr14:cNvContentPartPr/>
          </xdr14:nvContentPartPr>
          <xdr14:nvPr macro=""/>
          <xdr14:xfrm>
            <a:off x="12137400" y="9361560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74400" y="8983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1129391</xdr:colOff>
      <xdr:row>24</xdr:row>
      <xdr:rowOff>163285</xdr:rowOff>
    </xdr:from>
    <xdr:to>
      <xdr:col>12</xdr:col>
      <xdr:colOff>176893</xdr:colOff>
      <xdr:row>26</xdr:row>
      <xdr:rowOff>231647</xdr:rowOff>
    </xdr:to>
    <xdr:sp macro="" textlink="">
      <xdr:nvSpPr>
        <xdr:cNvPr id="21" name="Speech Bubble: Rectangle with Corners Rounded 20">
          <a:extLst>
            <a:ext uri="{FF2B5EF4-FFF2-40B4-BE49-F238E27FC236}">
              <a16:creationId xmlns:a16="http://schemas.microsoft.com/office/drawing/2014/main" id="{CEF45DC0-8A64-4204-B5EB-45DBFC82EC30}"/>
            </a:ext>
          </a:extLst>
        </xdr:cNvPr>
        <xdr:cNvSpPr/>
      </xdr:nvSpPr>
      <xdr:spPr>
        <a:xfrm>
          <a:off x="10178141" y="5293178"/>
          <a:ext cx="1455966" cy="612648"/>
        </a:xfrm>
        <a:prstGeom prst="wedgeRoundRectCallout">
          <a:avLst>
            <a:gd name="adj1" fmla="val 29539"/>
            <a:gd name="adj2" fmla="val 27349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4% or 0.04</a:t>
          </a:r>
        </a:p>
      </xdr:txBody>
    </xdr:sp>
    <xdr:clientData/>
  </xdr:twoCellAnchor>
  <xdr:twoCellAnchor>
    <xdr:from>
      <xdr:col>10</xdr:col>
      <xdr:colOff>1183822</xdr:colOff>
      <xdr:row>32</xdr:row>
      <xdr:rowOff>231322</xdr:rowOff>
    </xdr:from>
    <xdr:to>
      <xdr:col>14</xdr:col>
      <xdr:colOff>408215</xdr:colOff>
      <xdr:row>35</xdr:row>
      <xdr:rowOff>95250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40291D1-90D8-4815-829B-6FBE5C44CABD}"/>
            </a:ext>
          </a:extLst>
        </xdr:cNvPr>
        <xdr:cNvSpPr txBox="1"/>
      </xdr:nvSpPr>
      <xdr:spPr>
        <a:xfrm>
          <a:off x="10232572" y="8001001"/>
          <a:ext cx="3048000" cy="707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NORMSINV(0.04) = </a:t>
          </a:r>
        </a:p>
      </xdr:txBody>
    </xdr:sp>
    <xdr:clientData/>
  </xdr:twoCellAnchor>
  <xdr:twoCellAnchor>
    <xdr:from>
      <xdr:col>10</xdr:col>
      <xdr:colOff>778328</xdr:colOff>
      <xdr:row>45</xdr:row>
      <xdr:rowOff>4537</xdr:rowOff>
    </xdr:from>
    <xdr:to>
      <xdr:col>18</xdr:col>
      <xdr:colOff>266700</xdr:colOff>
      <xdr:row>55</xdr:row>
      <xdr:rowOff>127000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AD5D99F-B65C-43F8-9349-D56482F756D3}"/>
            </a:ext>
          </a:extLst>
        </xdr:cNvPr>
        <xdr:cNvSpPr txBox="1"/>
      </xdr:nvSpPr>
      <xdr:spPr>
        <a:xfrm>
          <a:off x="10049328" y="10532837"/>
          <a:ext cx="6092372" cy="1900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-</a:t>
          </a:r>
          <a:r>
            <a:rPr lang="en-US" sz="2400" baseline="0">
              <a:latin typeface="Lucida Bright" panose="02040602050505020304" pitchFamily="18" charset="0"/>
            </a:rPr>
            <a:t>1.7507 = (x -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)/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σ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 =</a:t>
          </a:r>
        </a:p>
        <a:p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-1.7507*</a:t>
          </a:r>
          <a:r>
            <a:rPr lang="en-US" sz="2400" baseline="0">
              <a:latin typeface="Lucida Bright" panose="020406020505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𝞼 =x-</a:t>
          </a:r>
          <a:r>
            <a:rPr lang="el-GR" sz="2400" baseline="0"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μ</a:t>
          </a:r>
          <a:r>
            <a:rPr lang="en-US" sz="2400" baseline="0"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=</a:t>
          </a:r>
          <a:endParaRPr lang="en-US" sz="2400" baseline="0"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-1.7507*2,050 = x-67,900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(-1.7507*2,050 ) + 67,900 = x</a:t>
          </a:r>
          <a:endParaRPr lang="en-US" sz="2400">
            <a:effectLst/>
            <a:latin typeface="Lucida Bright" panose="02040602050505020304" pitchFamily="18" charset="0"/>
          </a:endParaRPr>
        </a:p>
        <a:p>
          <a:endParaRPr lang="en-US" sz="2400" baseline="0"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endParaRPr lang="en-US" sz="2400" baseline="0">
            <a:latin typeface="Lucida Bright" panose="020406020505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11</xdr:col>
      <xdr:colOff>707569</xdr:colOff>
      <xdr:row>30</xdr:row>
      <xdr:rowOff>149677</xdr:rowOff>
    </xdr:from>
    <xdr:ext cx="938893" cy="34278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835022B-5BD1-4106-A905-413E9A486A50}"/>
            </a:ext>
          </a:extLst>
        </xdr:cNvPr>
        <xdr:cNvSpPr txBox="1"/>
      </xdr:nvSpPr>
      <xdr:spPr>
        <a:xfrm>
          <a:off x="11048998" y="7361463"/>
          <a:ext cx="93889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-1.7507</a:t>
          </a:r>
        </a:p>
      </xdr:txBody>
    </xdr:sp>
    <xdr:clientData/>
  </xdr:oneCellAnchor>
  <xdr:twoCellAnchor>
    <xdr:from>
      <xdr:col>10</xdr:col>
      <xdr:colOff>1023257</xdr:colOff>
      <xdr:row>9</xdr:row>
      <xdr:rowOff>179616</xdr:rowOff>
    </xdr:from>
    <xdr:to>
      <xdr:col>17</xdr:col>
      <xdr:colOff>560614</xdr:colOff>
      <xdr:row>14</xdr:row>
      <xdr:rowOff>2723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ACCB577-2E3F-4036-8663-68410B3B731C}"/>
            </a:ext>
          </a:extLst>
        </xdr:cNvPr>
        <xdr:cNvSpPr txBox="1"/>
      </xdr:nvSpPr>
      <xdr:spPr>
        <a:xfrm>
          <a:off x="10072007" y="1894116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1: Calculate the z value</a:t>
          </a:r>
        </a:p>
      </xdr:txBody>
    </xdr:sp>
    <xdr:clientData/>
  </xdr:twoCellAnchor>
  <xdr:twoCellAnchor>
    <xdr:from>
      <xdr:col>10</xdr:col>
      <xdr:colOff>658587</xdr:colOff>
      <xdr:row>37</xdr:row>
      <xdr:rowOff>73481</xdr:rowOff>
    </xdr:from>
    <xdr:to>
      <xdr:col>17</xdr:col>
      <xdr:colOff>195944</xdr:colOff>
      <xdr:row>41</xdr:row>
      <xdr:rowOff>5445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EB889AC-8657-462C-9217-CBCF1506E406}"/>
            </a:ext>
          </a:extLst>
        </xdr:cNvPr>
        <xdr:cNvSpPr txBox="1"/>
      </xdr:nvSpPr>
      <xdr:spPr>
        <a:xfrm>
          <a:off x="9707337" y="9163052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2: Solve for x</a:t>
          </a:r>
        </a:p>
      </xdr:txBody>
    </xdr:sp>
    <xdr:clientData/>
  </xdr:twoCellAnchor>
  <xdr:twoCellAnchor>
    <xdr:from>
      <xdr:col>0</xdr:col>
      <xdr:colOff>359229</xdr:colOff>
      <xdr:row>9</xdr:row>
      <xdr:rowOff>87086</xdr:rowOff>
    </xdr:from>
    <xdr:to>
      <xdr:col>10</xdr:col>
      <xdr:colOff>116206</xdr:colOff>
      <xdr:row>35</xdr:row>
      <xdr:rowOff>203200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CFC8FC-E7CC-4E16-8A5F-F809C4F6D5D4}"/>
            </a:ext>
          </a:extLst>
        </xdr:cNvPr>
        <xdr:cNvSpPr txBox="1"/>
      </xdr:nvSpPr>
      <xdr:spPr>
        <a:xfrm>
          <a:off x="359229" y="1687286"/>
          <a:ext cx="9027977" cy="6847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Lund 215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The quality control tests at the Best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Tire Company reveal that the mean mileage for Premium Sport model of performance tire is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67,900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with a standard deviation of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2,050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miles.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The distribution of miles for the population of this model of tires follows the normal probability distribution.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What is the minimum guaranteed mileage that should be set for this model of tires?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All tires that wear out before that point would be replaced for free (costs to be avoided). The company does not want to replace more than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4%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of this type of tires.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 baseline="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Normal Distribution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903584" y="462643"/>
          <a:ext cx="494773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481148</xdr:colOff>
      <xdr:row>9</xdr:row>
      <xdr:rowOff>178527</xdr:rowOff>
    </xdr:from>
    <xdr:to>
      <xdr:col>10</xdr:col>
      <xdr:colOff>238125</xdr:colOff>
      <xdr:row>36</xdr:row>
      <xdr:rowOff>65315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1148" y="1844041"/>
          <a:ext cx="9020720" cy="6973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Lund 215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The quality control tests at the Best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Tire Company reveal that the mean mileage for Premium Sport model of performance tire is 67,900 with a standard deviation of 2,050 miles.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The distribution of miles for the population of this model of tires follows the normal probability distribution.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What is the minimum guaranteed mileage that should be set for this model of tires?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All tires that wear out before that point would be replaced for free (costs to be avoided). The company does not want to replace more than 4% of this type of tires.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 baseline="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Normal Distribution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595539</xdr:colOff>
      <xdr:row>9</xdr:row>
      <xdr:rowOff>26670</xdr:rowOff>
    </xdr:from>
    <xdr:to>
      <xdr:col>10</xdr:col>
      <xdr:colOff>595539</xdr:colOff>
      <xdr:row>48</xdr:row>
      <xdr:rowOff>156210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9859282" y="1692184"/>
          <a:ext cx="0" cy="101552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1027338</xdr:colOff>
      <xdr:row>2</xdr:row>
      <xdr:rowOff>120196</xdr:rowOff>
    </xdr:from>
    <xdr:to>
      <xdr:col>14</xdr:col>
      <xdr:colOff>763994</xdr:colOff>
      <xdr:row>6</xdr:row>
      <xdr:rowOff>176893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076088" y="501196"/>
          <a:ext cx="3560263" cy="81869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283028</xdr:colOff>
      <xdr:row>2</xdr:row>
      <xdr:rowOff>87085</xdr:rowOff>
    </xdr:from>
    <xdr:to>
      <xdr:col>19</xdr:col>
      <xdr:colOff>195395</xdr:colOff>
      <xdr:row>6</xdr:row>
      <xdr:rowOff>163285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F6D902-3726-4D2C-AE3F-89CD8370DA20}"/>
            </a:ext>
          </a:extLst>
        </xdr:cNvPr>
        <xdr:cNvSpPr/>
      </xdr:nvSpPr>
      <xdr:spPr>
        <a:xfrm>
          <a:off x="14717485" y="457199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326571</xdr:colOff>
      <xdr:row>2</xdr:row>
      <xdr:rowOff>18142</xdr:rowOff>
    </xdr:from>
    <xdr:to>
      <xdr:col>8</xdr:col>
      <xdr:colOff>1347107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7267F0D-E657-4C03-BC63-79B11795136E}"/>
            </a:ext>
          </a:extLst>
        </xdr:cNvPr>
        <xdr:cNvSpPr/>
      </xdr:nvSpPr>
      <xdr:spPr>
        <a:xfrm>
          <a:off x="2784021" y="399142"/>
          <a:ext cx="5516336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C86E3C-A0A8-420D-B208-140F826AEB9B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1047749</xdr:colOff>
      <xdr:row>9</xdr:row>
      <xdr:rowOff>149133</xdr:rowOff>
    </xdr:from>
    <xdr:to>
      <xdr:col>9</xdr:col>
      <xdr:colOff>1047749</xdr:colOff>
      <xdr:row>42</xdr:row>
      <xdr:rowOff>88173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BFCD1D8-D5BD-48BD-B280-8946E755B134}"/>
            </a:ext>
          </a:extLst>
        </xdr:cNvPr>
        <xdr:cNvCxnSpPr/>
      </xdr:nvCxnSpPr>
      <xdr:spPr>
        <a:xfrm flipH="1">
          <a:off x="9742713" y="1863633"/>
          <a:ext cx="0" cy="72596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170088</xdr:colOff>
      <xdr:row>2</xdr:row>
      <xdr:rowOff>61232</xdr:rowOff>
    </xdr:from>
    <xdr:to>
      <xdr:col>14</xdr:col>
      <xdr:colOff>333374</xdr:colOff>
      <xdr:row>6</xdr:row>
      <xdr:rowOff>126455</xdr:rowOff>
    </xdr:to>
    <xdr:sp macro="" textlink="">
      <xdr:nvSpPr>
        <xdr:cNvPr id="6" name="Rounded Rectangle 11">
          <a:extLst>
            <a:ext uri="{FF2B5EF4-FFF2-40B4-BE49-F238E27FC236}">
              <a16:creationId xmlns:a16="http://schemas.microsoft.com/office/drawing/2014/main" id="{F1B39313-DCCD-45AB-B7DF-71EE6A6EDA2E}"/>
            </a:ext>
          </a:extLst>
        </xdr:cNvPr>
        <xdr:cNvSpPr/>
      </xdr:nvSpPr>
      <xdr:spPr>
        <a:xfrm>
          <a:off x="10238013" y="442232"/>
          <a:ext cx="3982811" cy="82722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236765</xdr:colOff>
      <xdr:row>45</xdr:row>
      <xdr:rowOff>48985</xdr:rowOff>
    </xdr:from>
    <xdr:to>
      <xdr:col>13</xdr:col>
      <xdr:colOff>236765</xdr:colOff>
      <xdr:row>53</xdr:row>
      <xdr:rowOff>144235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30A0916-2157-49A9-9D8F-63E7EECB974B}"/>
            </a:ext>
          </a:extLst>
        </xdr:cNvPr>
        <xdr:cNvCxnSpPr/>
      </xdr:nvCxnSpPr>
      <xdr:spPr>
        <a:xfrm>
          <a:off x="14203136" y="9454242"/>
          <a:ext cx="0" cy="1575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255090</xdr:colOff>
      <xdr:row>47</xdr:row>
      <xdr:rowOff>108557</xdr:rowOff>
    </xdr:from>
    <xdr:to>
      <xdr:col>15</xdr:col>
      <xdr:colOff>66446</xdr:colOff>
      <xdr:row>51</xdr:row>
      <xdr:rowOff>139278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2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4B7FC4DA-0285-4CA8-BE67-0650209D3FA9}"/>
                </a:ext>
              </a:extLst>
            </xdr14:cNvPr>
            <xdr14:cNvContentPartPr/>
          </xdr14:nvContentPartPr>
          <xdr14:nvPr macro=""/>
          <xdr14:xfrm>
            <a:off x="13875840" y="10096200"/>
            <a:ext cx="886320" cy="79272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4B7FC4DA-0285-4CA8-BE67-0650209D3FA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813200" y="9718200"/>
              <a:ext cx="1011960" cy="154836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13</xdr:col>
      <xdr:colOff>0</xdr:colOff>
      <xdr:row>53</xdr:row>
      <xdr:rowOff>68035</xdr:rowOff>
    </xdr:from>
    <xdr:ext cx="653142" cy="342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38310B6-50DF-4CAF-9267-4464C0257447}"/>
            </a:ext>
          </a:extLst>
        </xdr:cNvPr>
        <xdr:cNvSpPr txBox="1"/>
      </xdr:nvSpPr>
      <xdr:spPr>
        <a:xfrm>
          <a:off x="13620750" y="11198678"/>
          <a:ext cx="6531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1.80</a:t>
          </a:r>
        </a:p>
      </xdr:txBody>
    </xdr:sp>
    <xdr:clientData/>
  </xdr:oneCellAnchor>
  <xdr:oneCellAnchor>
    <xdr:from>
      <xdr:col>10</xdr:col>
      <xdr:colOff>0</xdr:colOff>
      <xdr:row>56</xdr:row>
      <xdr:rowOff>0</xdr:rowOff>
    </xdr:from>
    <xdr:ext cx="653142" cy="34278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9FA2F20-3CFB-405F-8C71-D43A36A7EAE0}"/>
            </a:ext>
          </a:extLst>
        </xdr:cNvPr>
        <xdr:cNvSpPr txBox="1"/>
      </xdr:nvSpPr>
      <xdr:spPr>
        <a:xfrm>
          <a:off x="10096500" y="11702143"/>
          <a:ext cx="6531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600" b="1">
            <a:solidFill>
              <a:schemeClr val="tx2">
                <a:lumMod val="50000"/>
              </a:schemeClr>
            </a:solidFill>
          </a:endParaRPr>
        </a:p>
      </xdr:txBody>
    </xdr:sp>
    <xdr:clientData/>
  </xdr:oneCellAnchor>
  <xdr:twoCellAnchor>
    <xdr:from>
      <xdr:col>3</xdr:col>
      <xdr:colOff>326570</xdr:colOff>
      <xdr:row>2</xdr:row>
      <xdr:rowOff>18142</xdr:rowOff>
    </xdr:from>
    <xdr:to>
      <xdr:col>9</xdr:col>
      <xdr:colOff>446313</xdr:colOff>
      <xdr:row>7</xdr:row>
      <xdr:rowOff>31749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id="{E17CC909-DE25-433F-9275-1B0D01DA2065}"/>
            </a:ext>
          </a:extLst>
        </xdr:cNvPr>
        <xdr:cNvSpPr/>
      </xdr:nvSpPr>
      <xdr:spPr>
        <a:xfrm>
          <a:off x="2856410" y="383902"/>
          <a:ext cx="6497683" cy="9280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  <a:endParaRPr lang="en-US" sz="20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511628</xdr:colOff>
      <xdr:row>9</xdr:row>
      <xdr:rowOff>163921</xdr:rowOff>
    </xdr:from>
    <xdr:to>
      <xdr:col>9</xdr:col>
      <xdr:colOff>914400</xdr:colOff>
      <xdr:row>18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E111537-3A69-4220-8D66-6D4648E06842}"/>
            </a:ext>
          </a:extLst>
        </xdr:cNvPr>
        <xdr:cNvSpPr txBox="1"/>
      </xdr:nvSpPr>
      <xdr:spPr>
        <a:xfrm>
          <a:off x="511628" y="1809841"/>
          <a:ext cx="9310552" cy="1579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data points write the equation for the best fitted line:</a:t>
          </a:r>
        </a:p>
        <a:p>
          <a:endParaRPr lang="en-US" sz="24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Extrapolation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1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B9C9B8-ADFA-4018-AB20-6A3F96784149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170088</xdr:colOff>
      <xdr:row>2</xdr:row>
      <xdr:rowOff>61232</xdr:rowOff>
    </xdr:from>
    <xdr:to>
      <xdr:col>14</xdr:col>
      <xdr:colOff>333374</xdr:colOff>
      <xdr:row>6</xdr:row>
      <xdr:rowOff>126455</xdr:rowOff>
    </xdr:to>
    <xdr:sp macro="" textlink="">
      <xdr:nvSpPr>
        <xdr:cNvPr id="22" name="Rounded Rectangle 11">
          <a:extLst>
            <a:ext uri="{FF2B5EF4-FFF2-40B4-BE49-F238E27FC236}">
              <a16:creationId xmlns:a16="http://schemas.microsoft.com/office/drawing/2014/main" id="{9FD2DCF5-8619-4E63-84BF-58CBDBD431B3}"/>
            </a:ext>
          </a:extLst>
        </xdr:cNvPr>
        <xdr:cNvSpPr/>
      </xdr:nvSpPr>
      <xdr:spPr>
        <a:xfrm>
          <a:off x="10518048" y="426992"/>
          <a:ext cx="4087586" cy="7967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304800</xdr:colOff>
      <xdr:row>9</xdr:row>
      <xdr:rowOff>168729</xdr:rowOff>
    </xdr:from>
    <xdr:to>
      <xdr:col>15</xdr:col>
      <xdr:colOff>152400</xdr:colOff>
      <xdr:row>23</xdr:row>
      <xdr:rowOff>321129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8D1AACD-6D7D-9A70-477D-C7982F932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432799</xdr:colOff>
      <xdr:row>1</xdr:row>
      <xdr:rowOff>25852</xdr:rowOff>
    </xdr:from>
    <xdr:to>
      <xdr:col>27</xdr:col>
      <xdr:colOff>590641</xdr:colOff>
      <xdr:row>7</xdr:row>
      <xdr:rowOff>19050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00399" y="203652"/>
          <a:ext cx="8247742" cy="1059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Pretest 1 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- Problems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532675</xdr:colOff>
      <xdr:row>13</xdr:row>
      <xdr:rowOff>56513</xdr:rowOff>
    </xdr:from>
    <xdr:to>
      <xdr:col>14</xdr:col>
      <xdr:colOff>368301</xdr:colOff>
      <xdr:row>18</xdr:row>
      <xdr:rowOff>34742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66475" y="1834513"/>
          <a:ext cx="3569426" cy="8672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539297</xdr:colOff>
      <xdr:row>20</xdr:row>
      <xdr:rowOff>14061</xdr:rowOff>
    </xdr:from>
    <xdr:to>
      <xdr:col>14</xdr:col>
      <xdr:colOff>330201</xdr:colOff>
      <xdr:row>24</xdr:row>
      <xdr:rowOff>128360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73097" y="3036661"/>
          <a:ext cx="3524704" cy="825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507093</xdr:colOff>
      <xdr:row>26</xdr:row>
      <xdr:rowOff>120650</xdr:rowOff>
    </xdr:from>
    <xdr:to>
      <xdr:col>14</xdr:col>
      <xdr:colOff>355601</xdr:colOff>
      <xdr:row>31</xdr:row>
      <xdr:rowOff>39006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40893" y="4210050"/>
          <a:ext cx="3582308" cy="807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512535</xdr:colOff>
      <xdr:row>33</xdr:row>
      <xdr:rowOff>43543</xdr:rowOff>
    </xdr:from>
    <xdr:to>
      <xdr:col>14</xdr:col>
      <xdr:colOff>317500</xdr:colOff>
      <xdr:row>37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46335" y="5377543"/>
          <a:ext cx="3538765" cy="8200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498925</xdr:colOff>
      <xdr:row>39</xdr:row>
      <xdr:rowOff>155122</xdr:rowOff>
    </xdr:from>
    <xdr:to>
      <xdr:col>14</xdr:col>
      <xdr:colOff>304800</xdr:colOff>
      <xdr:row>44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32725" y="6555922"/>
          <a:ext cx="3539675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561972</xdr:colOff>
      <xdr:row>40</xdr:row>
      <xdr:rowOff>66675</xdr:rowOff>
    </xdr:from>
    <xdr:to>
      <xdr:col>22</xdr:col>
      <xdr:colOff>139699</xdr:colOff>
      <xdr:row>44</xdr:row>
      <xdr:rowOff>162832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74172" y="7178675"/>
          <a:ext cx="3311527" cy="807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482600</xdr:colOff>
      <xdr:row>20</xdr:row>
      <xdr:rowOff>14512</xdr:rowOff>
    </xdr:from>
    <xdr:to>
      <xdr:col>22</xdr:col>
      <xdr:colOff>177800</xdr:colOff>
      <xdr:row>24</xdr:row>
      <xdr:rowOff>117925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94800" y="3570512"/>
          <a:ext cx="3429000" cy="814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516615</xdr:colOff>
      <xdr:row>26</xdr:row>
      <xdr:rowOff>173263</xdr:rowOff>
    </xdr:from>
    <xdr:to>
      <xdr:col>22</xdr:col>
      <xdr:colOff>203200</xdr:colOff>
      <xdr:row>31</xdr:row>
      <xdr:rowOff>86176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473415" y="4262663"/>
          <a:ext cx="3420385" cy="801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508907</xdr:colOff>
      <xdr:row>2</xdr:row>
      <xdr:rowOff>99786</xdr:rowOff>
    </xdr:from>
    <xdr:to>
      <xdr:col>4</xdr:col>
      <xdr:colOff>485775</xdr:colOff>
      <xdr:row>10</xdr:row>
      <xdr:rowOff>50800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31207" y="455386"/>
          <a:ext cx="1843768" cy="13734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16</xdr:col>
      <xdr:colOff>482601</xdr:colOff>
      <xdr:row>33</xdr:row>
      <xdr:rowOff>132445</xdr:rowOff>
    </xdr:from>
    <xdr:to>
      <xdr:col>22</xdr:col>
      <xdr:colOff>203200</xdr:colOff>
      <xdr:row>38</xdr:row>
      <xdr:rowOff>58058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194801" y="5999845"/>
          <a:ext cx="3454399" cy="8146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445679</xdr:colOff>
      <xdr:row>13</xdr:row>
      <xdr:rowOff>45450</xdr:rowOff>
    </xdr:from>
    <xdr:to>
      <xdr:col>22</xdr:col>
      <xdr:colOff>177800</xdr:colOff>
      <xdr:row>17</xdr:row>
      <xdr:rowOff>143783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2479" y="1823450"/>
          <a:ext cx="3465921" cy="8095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41</xdr:col>
      <xdr:colOff>472349</xdr:colOff>
      <xdr:row>0</xdr:row>
      <xdr:rowOff>0</xdr:rowOff>
    </xdr:from>
    <xdr:to>
      <xdr:col>49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24</xdr:col>
      <xdr:colOff>292100</xdr:colOff>
      <xdr:row>13</xdr:row>
      <xdr:rowOff>0</xdr:rowOff>
    </xdr:from>
    <xdr:to>
      <xdr:col>29</xdr:col>
      <xdr:colOff>419100</xdr:colOff>
      <xdr:row>17</xdr:row>
      <xdr:rowOff>98333</xdr:rowOff>
    </xdr:to>
    <xdr:sp macro="" textlink="">
      <xdr:nvSpPr>
        <xdr:cNvPr id="15" name="Rounded Rectangl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DDE4F94-10D3-4D73-BA54-E7660826E91C}"/>
            </a:ext>
          </a:extLst>
        </xdr:cNvPr>
        <xdr:cNvSpPr/>
      </xdr:nvSpPr>
      <xdr:spPr>
        <a:xfrm>
          <a:off x="15227300" y="2311400"/>
          <a:ext cx="3238500" cy="8095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381000</xdr:colOff>
      <xdr:row>26</xdr:row>
      <xdr:rowOff>38100</xdr:rowOff>
    </xdr:from>
    <xdr:to>
      <xdr:col>29</xdr:col>
      <xdr:colOff>469900</xdr:colOff>
      <xdr:row>30</xdr:row>
      <xdr:rowOff>136433</xdr:rowOff>
    </xdr:to>
    <xdr:sp macro="" textlink="">
      <xdr:nvSpPr>
        <xdr:cNvPr id="17" name="Rounded Rectangle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45FDC91-5ECB-482A-AB69-C21A0CF7DA51}"/>
            </a:ext>
          </a:extLst>
        </xdr:cNvPr>
        <xdr:cNvSpPr/>
      </xdr:nvSpPr>
      <xdr:spPr>
        <a:xfrm>
          <a:off x="14071600" y="4660900"/>
          <a:ext cx="3200400" cy="8095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457200</xdr:colOff>
      <xdr:row>32</xdr:row>
      <xdr:rowOff>172721</xdr:rowOff>
    </xdr:from>
    <xdr:to>
      <xdr:col>29</xdr:col>
      <xdr:colOff>495300</xdr:colOff>
      <xdr:row>37</xdr:row>
      <xdr:rowOff>83821</xdr:rowOff>
    </xdr:to>
    <xdr:sp macro="" textlink="">
      <xdr:nvSpPr>
        <xdr:cNvPr id="19" name="Rounded Rectangle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A0B3710-C7A8-4243-90FA-50611FFE3EC4}"/>
            </a:ext>
          </a:extLst>
        </xdr:cNvPr>
        <xdr:cNvSpPr/>
      </xdr:nvSpPr>
      <xdr:spPr>
        <a:xfrm>
          <a:off x="15453360" y="6024881"/>
          <a:ext cx="3162300" cy="8255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368300</xdr:colOff>
      <xdr:row>19</xdr:row>
      <xdr:rowOff>30480</xdr:rowOff>
    </xdr:from>
    <xdr:to>
      <xdr:col>29</xdr:col>
      <xdr:colOff>495300</xdr:colOff>
      <xdr:row>23</xdr:row>
      <xdr:rowOff>128813</xdr:rowOff>
    </xdr:to>
    <xdr:sp macro="" textlink="">
      <xdr:nvSpPr>
        <xdr:cNvPr id="20" name="Rounded Rectangle 1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055FC56-3032-D0A4-D8ED-C2F476C8510F}"/>
            </a:ext>
          </a:extLst>
        </xdr:cNvPr>
        <xdr:cNvSpPr/>
      </xdr:nvSpPr>
      <xdr:spPr>
        <a:xfrm>
          <a:off x="15364460" y="3505200"/>
          <a:ext cx="3251200" cy="82985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326570</xdr:colOff>
      <xdr:row>2</xdr:row>
      <xdr:rowOff>18142</xdr:rowOff>
    </xdr:from>
    <xdr:to>
      <xdr:col>9</xdr:col>
      <xdr:colOff>446313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852056" y="388256"/>
          <a:ext cx="6509657" cy="9388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  <a:endParaRPr lang="en-US" sz="20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511628</xdr:colOff>
      <xdr:row>9</xdr:row>
      <xdr:rowOff>163921</xdr:rowOff>
    </xdr:from>
    <xdr:to>
      <xdr:col>9</xdr:col>
      <xdr:colOff>914400</xdr:colOff>
      <xdr:row>18</xdr:row>
      <xdr:rowOff>97972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11628" y="1829435"/>
          <a:ext cx="9318172" cy="1599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data points write the equation for the best fitted line:</a:t>
          </a:r>
        </a:p>
        <a:p>
          <a:endParaRPr lang="en-US" sz="24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Extrapolation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13606</xdr:colOff>
      <xdr:row>9</xdr:row>
      <xdr:rowOff>108312</xdr:rowOff>
    </xdr:from>
    <xdr:to>
      <xdr:col>10</xdr:col>
      <xdr:colOff>13606</xdr:colOff>
      <xdr:row>40</xdr:row>
      <xdr:rowOff>47352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flipH="1">
          <a:off x="10110106" y="1822812"/>
          <a:ext cx="0" cy="72596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170088</xdr:colOff>
      <xdr:row>2</xdr:row>
      <xdr:rowOff>61232</xdr:rowOff>
    </xdr:from>
    <xdr:to>
      <xdr:col>14</xdr:col>
      <xdr:colOff>333374</xdr:colOff>
      <xdr:row>6</xdr:row>
      <xdr:rowOff>126455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0266588" y="442232"/>
          <a:ext cx="3986893" cy="82722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206830</xdr:colOff>
      <xdr:row>2</xdr:row>
      <xdr:rowOff>0</xdr:rowOff>
    </xdr:from>
    <xdr:to>
      <xdr:col>18</xdr:col>
      <xdr:colOff>423996</xdr:colOff>
      <xdr:row>6</xdr:row>
      <xdr:rowOff>76200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F8D489-659D-4B92-9F66-4C77E0C562B2}"/>
            </a:ext>
          </a:extLst>
        </xdr:cNvPr>
        <xdr:cNvSpPr/>
      </xdr:nvSpPr>
      <xdr:spPr>
        <a:xfrm>
          <a:off x="15283544" y="370114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78E37C8-C054-4A4E-BD21-31947131F1DC}"/>
            </a:ext>
          </a:extLst>
        </xdr:cNvPr>
        <xdr:cNvSpPr/>
      </xdr:nvSpPr>
      <xdr:spPr>
        <a:xfrm>
          <a:off x="3434716" y="310243"/>
          <a:ext cx="539904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209006</xdr:colOff>
      <xdr:row>0</xdr:row>
      <xdr:rowOff>161109</xdr:rowOff>
    </xdr:from>
    <xdr:to>
      <xdr:col>2</xdr:col>
      <xdr:colOff>1029152</xdr:colOff>
      <xdr:row>6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60C0A-82D9-41F6-B472-4DCC0E96D399}"/>
            </a:ext>
          </a:extLst>
        </xdr:cNvPr>
        <xdr:cNvSpPr/>
      </xdr:nvSpPr>
      <xdr:spPr>
        <a:xfrm>
          <a:off x="829492" y="161109"/>
          <a:ext cx="1462403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1650093</xdr:colOff>
      <xdr:row>2</xdr:row>
      <xdr:rowOff>134621</xdr:rowOff>
    </xdr:from>
    <xdr:to>
      <xdr:col>8</xdr:col>
      <xdr:colOff>1650093</xdr:colOff>
      <xdr:row>61</xdr:row>
      <xdr:rowOff>31751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EECD7F9-6C26-45EB-AB01-A3A4ECA10798}"/>
            </a:ext>
          </a:extLst>
        </xdr:cNvPr>
        <xdr:cNvCxnSpPr/>
      </xdr:nvCxnSpPr>
      <xdr:spPr>
        <a:xfrm>
          <a:off x="9338129" y="515621"/>
          <a:ext cx="0" cy="136131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67491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81AEBD57-F5DF-4BBA-9D57-AE16462075A1}"/>
            </a:ext>
          </a:extLst>
        </xdr:cNvPr>
        <xdr:cNvSpPr/>
      </xdr:nvSpPr>
      <xdr:spPr>
        <a:xfrm>
          <a:off x="10414908" y="478518"/>
          <a:ext cx="3587930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136072</xdr:colOff>
      <xdr:row>8</xdr:row>
      <xdr:rowOff>81643</xdr:rowOff>
    </xdr:from>
    <xdr:to>
      <xdr:col>11</xdr:col>
      <xdr:colOff>762000</xdr:colOff>
      <xdr:row>12</xdr:row>
      <xdr:rowOff>68036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278283-477E-4122-B0D6-DDBCB7AC9753}"/>
            </a:ext>
          </a:extLst>
        </xdr:cNvPr>
        <xdr:cNvSpPr txBox="1"/>
      </xdr:nvSpPr>
      <xdr:spPr>
        <a:xfrm>
          <a:off x="9497786" y="1605643"/>
          <a:ext cx="3374571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a) BINOM.DIST (0,5,0.2,0)</a:t>
          </a:r>
        </a:p>
      </xdr:txBody>
    </xdr:sp>
    <xdr:clientData/>
  </xdr:twoCellAnchor>
  <xdr:twoCellAnchor>
    <xdr:from>
      <xdr:col>9</xdr:col>
      <xdr:colOff>176893</xdr:colOff>
      <xdr:row>16</xdr:row>
      <xdr:rowOff>40821</xdr:rowOff>
    </xdr:from>
    <xdr:to>
      <xdr:col>11</xdr:col>
      <xdr:colOff>802821</xdr:colOff>
      <xdr:row>20</xdr:row>
      <xdr:rowOff>27214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51A82E-9163-4B92-824C-22D2622E83FA}"/>
            </a:ext>
          </a:extLst>
        </xdr:cNvPr>
        <xdr:cNvSpPr txBox="1"/>
      </xdr:nvSpPr>
      <xdr:spPr>
        <a:xfrm>
          <a:off x="9538607" y="3088821"/>
          <a:ext cx="3374571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b) BINOM.DIST </a:t>
          </a:r>
          <a:r>
            <a:rPr lang="en-US" sz="20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(1,5,0.2,0)</a:t>
          </a:r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149679</xdr:colOff>
      <xdr:row>23</xdr:row>
      <xdr:rowOff>108858</xdr:rowOff>
    </xdr:from>
    <xdr:to>
      <xdr:col>14</xdr:col>
      <xdr:colOff>620486</xdr:colOff>
      <xdr:row>24</xdr:row>
      <xdr:rowOff>326572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DC64382-1152-4BF8-B5D7-18E315AACF7E}"/>
            </a:ext>
          </a:extLst>
        </xdr:cNvPr>
        <xdr:cNvSpPr txBox="1"/>
      </xdr:nvSpPr>
      <xdr:spPr>
        <a:xfrm>
          <a:off x="9750879" y="4201887"/>
          <a:ext cx="5902778" cy="751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c) Mean of Binomial Distribution = </a:t>
          </a:r>
          <a:r>
            <a:rPr lang="el-GR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 = n*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= 5*0.2 =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</a:t>
          </a:r>
          <a:endParaRPr lang="en-US" sz="20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149679</xdr:colOff>
      <xdr:row>25</xdr:row>
      <xdr:rowOff>190500</xdr:rowOff>
    </xdr:from>
    <xdr:to>
      <xdr:col>14</xdr:col>
      <xdr:colOff>612321</xdr:colOff>
      <xdr:row>28</xdr:row>
      <xdr:rowOff>163285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51B9216-E82B-42F2-B8A8-89C7438E35A5}"/>
            </a:ext>
          </a:extLst>
        </xdr:cNvPr>
        <xdr:cNvSpPr txBox="1"/>
      </xdr:nvSpPr>
      <xdr:spPr>
        <a:xfrm>
          <a:off x="9511393" y="5538107"/>
          <a:ext cx="5742214" cy="966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d)Variance of the binomial distribution=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l-GR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 = n *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(1-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) = (5 * 0.2)(1 - 0.2) =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0.80</a:t>
          </a:r>
          <a:endParaRPr lang="en-US" sz="20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326572</xdr:colOff>
      <xdr:row>8</xdr:row>
      <xdr:rowOff>174172</xdr:rowOff>
    </xdr:from>
    <xdr:to>
      <xdr:col>8</xdr:col>
      <xdr:colOff>1090386</xdr:colOff>
      <xdr:row>39</xdr:row>
      <xdr:rowOff>292100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083BF9-A515-4308-8612-3E90D75A6A8B}"/>
            </a:ext>
          </a:extLst>
        </xdr:cNvPr>
        <xdr:cNvSpPr txBox="1"/>
      </xdr:nvSpPr>
      <xdr:spPr>
        <a:xfrm>
          <a:off x="326572" y="1596572"/>
          <a:ext cx="8650514" cy="740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174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There are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five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flights from Pittsburgh via US Airways into Bradford, Pennsylvania. 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Suppose the probability that any flight arrive late is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0.20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probability that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none</a:t>
          </a:r>
          <a:r>
            <a:rPr lang="en-US" sz="2400" b="1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of the flights are late today?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probability that exactly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one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flight is late today?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Calculate the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mean</a:t>
          </a:r>
          <a:r>
            <a:rPr lang="en-US" sz="2400" b="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of this binomial distribution.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Calculate the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variance</a:t>
          </a:r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this binomial distribution.</a:t>
          </a:r>
        </a:p>
        <a:p>
          <a:endParaRPr lang="en-US" sz="2400" b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161472</xdr:colOff>
      <xdr:row>30</xdr:row>
      <xdr:rowOff>85272</xdr:rowOff>
    </xdr:from>
    <xdr:to>
      <xdr:col>17</xdr:col>
      <xdr:colOff>163286</xdr:colOff>
      <xdr:row>34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951814-A323-D56F-0F39-41C80FC89933}"/>
            </a:ext>
          </a:extLst>
        </xdr:cNvPr>
        <xdr:cNvSpPr txBox="1"/>
      </xdr:nvSpPr>
      <xdr:spPr>
        <a:xfrm>
          <a:off x="9775372" y="6727372"/>
          <a:ext cx="8650514" cy="10958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Note: Standard deviation is a positive square root of variance.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446962" y="310243"/>
          <a:ext cx="539768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3628</xdr:colOff>
      <xdr:row>8</xdr:row>
      <xdr:rowOff>84545</xdr:rowOff>
    </xdr:from>
    <xdr:to>
      <xdr:col>8</xdr:col>
      <xdr:colOff>1387928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4114" y="1565002"/>
          <a:ext cx="8645071" cy="64904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174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There are five flights from Pittsburgh via US Airways into Bradford, Pennsylvania. 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Suppose the probability that any flight arrive late is 0.20.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probability that none of the flights are late today?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probability that exactly one flight is late today?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Calculate the mean of this binomial distribution.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Calculate the variance of this binomial distribution.</a:t>
          </a:r>
        </a:p>
        <a:p>
          <a:endParaRPr lang="en-US" sz="2400" b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910228" y="351609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371022</xdr:colOff>
      <xdr:row>2</xdr:row>
      <xdr:rowOff>121013</xdr:rowOff>
    </xdr:from>
    <xdr:to>
      <xdr:col>9</xdr:col>
      <xdr:colOff>371022</xdr:colOff>
      <xdr:row>61</xdr:row>
      <xdr:rowOff>18143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9732736" y="502013"/>
          <a:ext cx="0" cy="136131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163286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0423072" y="478518"/>
          <a:ext cx="3585209" cy="82776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293914</xdr:colOff>
      <xdr:row>2</xdr:row>
      <xdr:rowOff>32658</xdr:rowOff>
    </xdr:from>
    <xdr:to>
      <xdr:col>16</xdr:col>
      <xdr:colOff>42995</xdr:colOff>
      <xdr:row>6</xdr:row>
      <xdr:rowOff>108858</xdr:rowOff>
    </xdr:to>
    <xdr:sp macro="" textlink="">
      <xdr:nvSpPr>
        <xdr:cNvPr id="6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98EC27-6657-4497-AEEF-724697280B26}"/>
            </a:ext>
          </a:extLst>
        </xdr:cNvPr>
        <xdr:cNvSpPr/>
      </xdr:nvSpPr>
      <xdr:spPr>
        <a:xfrm>
          <a:off x="15011400" y="40277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86905</xdr:colOff>
      <xdr:row>3</xdr:row>
      <xdr:rowOff>166914</xdr:rowOff>
    </xdr:from>
    <xdr:to>
      <xdr:col>10</xdr:col>
      <xdr:colOff>598715</xdr:colOff>
      <xdr:row>9</xdr:row>
      <xdr:rowOff>27214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E4A3EEC-87CA-4E26-BA02-65750BE8DC6A}"/>
            </a:ext>
          </a:extLst>
        </xdr:cNvPr>
        <xdr:cNvSpPr/>
      </xdr:nvSpPr>
      <xdr:spPr>
        <a:xfrm>
          <a:off x="2549798" y="738414"/>
          <a:ext cx="5505631" cy="1003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380093</xdr:colOff>
      <xdr:row>12</xdr:row>
      <xdr:rowOff>55515</xdr:rowOff>
    </xdr:from>
    <xdr:to>
      <xdr:col>11</xdr:col>
      <xdr:colOff>680357</xdr:colOff>
      <xdr:row>33</xdr:row>
      <xdr:rowOff>141514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0C616D-D85D-43EA-8AC6-2CC32BB5293B}"/>
            </a:ext>
          </a:extLst>
        </xdr:cNvPr>
        <xdr:cNvSpPr txBox="1"/>
      </xdr:nvSpPr>
      <xdr:spPr>
        <a:xfrm>
          <a:off x="380093" y="2276201"/>
          <a:ext cx="9019721" cy="44947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aseline="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176</a:t>
          </a:r>
        </a:p>
        <a:p>
          <a:endParaRPr lang="en-US" sz="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ysClr val="windowText" lastClr="0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Five percent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(0.05)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the worm gears produced by an automatic, high speed milling machines are defective.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What is the probability that out of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six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gears selected at random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0, 1, 2, 3, 4, 5, 6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will be defective?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Compute the mean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Compute the variance of the distribution of the number of defective gears.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555536</xdr:colOff>
      <xdr:row>3</xdr:row>
      <xdr:rowOff>127544</xdr:rowOff>
    </xdr:from>
    <xdr:to>
      <xdr:col>2</xdr:col>
      <xdr:colOff>823232</xdr:colOff>
      <xdr:row>9</xdr:row>
      <xdr:rowOff>176892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F9761C-3551-4B5C-88BD-4514A7F91826}"/>
            </a:ext>
          </a:extLst>
        </xdr:cNvPr>
        <xdr:cNvSpPr/>
      </xdr:nvSpPr>
      <xdr:spPr>
        <a:xfrm>
          <a:off x="555536" y="699044"/>
          <a:ext cx="1505946" cy="119234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979716</xdr:colOff>
      <xdr:row>5</xdr:row>
      <xdr:rowOff>6260</xdr:rowOff>
    </xdr:from>
    <xdr:to>
      <xdr:col>11</xdr:col>
      <xdr:colOff>979716</xdr:colOff>
      <xdr:row>38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FB84A1F-4970-4373-AA81-85ED8FB75AAC}"/>
            </a:ext>
          </a:extLst>
        </xdr:cNvPr>
        <xdr:cNvCxnSpPr/>
      </xdr:nvCxnSpPr>
      <xdr:spPr>
        <a:xfrm>
          <a:off x="9484180" y="958760"/>
          <a:ext cx="0" cy="6878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185056</xdr:colOff>
      <xdr:row>1</xdr:row>
      <xdr:rowOff>97971</xdr:rowOff>
    </xdr:from>
    <xdr:to>
      <xdr:col>16</xdr:col>
      <xdr:colOff>117020</xdr:colOff>
      <xdr:row>5</xdr:row>
      <xdr:rowOff>67944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782D2B50-9C82-4A35-AE58-DF790C520C65}"/>
            </a:ext>
          </a:extLst>
        </xdr:cNvPr>
        <xdr:cNvSpPr/>
      </xdr:nvSpPr>
      <xdr:spPr>
        <a:xfrm>
          <a:off x="10047513" y="283028"/>
          <a:ext cx="2860221" cy="71020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435430</xdr:colOff>
      <xdr:row>13</xdr:row>
      <xdr:rowOff>13607</xdr:rowOff>
    </xdr:from>
    <xdr:to>
      <xdr:col>13</xdr:col>
      <xdr:colOff>462643</xdr:colOff>
      <xdr:row>15</xdr:row>
      <xdr:rowOff>149679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953190-E24F-4720-BF41-F579875F3259}"/>
            </a:ext>
          </a:extLst>
        </xdr:cNvPr>
        <xdr:cNvSpPr txBox="1"/>
      </xdr:nvSpPr>
      <xdr:spPr>
        <a:xfrm>
          <a:off x="10055680" y="1918607"/>
          <a:ext cx="653142" cy="517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449036</xdr:colOff>
      <xdr:row>17</xdr:row>
      <xdr:rowOff>0</xdr:rowOff>
    </xdr:from>
    <xdr:to>
      <xdr:col>13</xdr:col>
      <xdr:colOff>462642</xdr:colOff>
      <xdr:row>20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9F3CF0D-0989-455E-8975-F26FE6384AA0}"/>
            </a:ext>
          </a:extLst>
        </xdr:cNvPr>
        <xdr:cNvSpPr txBox="1"/>
      </xdr:nvSpPr>
      <xdr:spPr>
        <a:xfrm>
          <a:off x="10069286" y="2667000"/>
          <a:ext cx="63953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476251</xdr:colOff>
      <xdr:row>21</xdr:row>
      <xdr:rowOff>68036</xdr:rowOff>
    </xdr:from>
    <xdr:to>
      <xdr:col>13</xdr:col>
      <xdr:colOff>462642</xdr:colOff>
      <xdr:row>23</xdr:row>
      <xdr:rowOff>168728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6316ECB-7F4E-4CF3-A2C4-0456A9178640}"/>
            </a:ext>
          </a:extLst>
        </xdr:cNvPr>
        <xdr:cNvSpPr txBox="1"/>
      </xdr:nvSpPr>
      <xdr:spPr>
        <a:xfrm>
          <a:off x="10096501" y="3497036"/>
          <a:ext cx="612320" cy="481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2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462643</xdr:colOff>
      <xdr:row>25</xdr:row>
      <xdr:rowOff>108857</xdr:rowOff>
    </xdr:from>
    <xdr:to>
      <xdr:col>13</xdr:col>
      <xdr:colOff>435430</xdr:colOff>
      <xdr:row>28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736CBAB-10D6-49EA-B475-DB05A613CA48}"/>
            </a:ext>
          </a:extLst>
        </xdr:cNvPr>
        <xdr:cNvSpPr txBox="1"/>
      </xdr:nvSpPr>
      <xdr:spPr>
        <a:xfrm>
          <a:off x="10082893" y="4299857"/>
          <a:ext cx="598716" cy="54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449037</xdr:colOff>
      <xdr:row>29</xdr:row>
      <xdr:rowOff>40822</xdr:rowOff>
    </xdr:from>
    <xdr:to>
      <xdr:col>13</xdr:col>
      <xdr:colOff>449036</xdr:colOff>
      <xdr:row>30</xdr:row>
      <xdr:rowOff>231320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4BAF5F1-F856-4117-943C-7B09B4B22C73}"/>
            </a:ext>
          </a:extLst>
        </xdr:cNvPr>
        <xdr:cNvSpPr txBox="1"/>
      </xdr:nvSpPr>
      <xdr:spPr>
        <a:xfrm>
          <a:off x="10069287" y="5157108"/>
          <a:ext cx="625928" cy="4626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4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462643</xdr:colOff>
      <xdr:row>32</xdr:row>
      <xdr:rowOff>27216</xdr:rowOff>
    </xdr:from>
    <xdr:to>
      <xdr:col>13</xdr:col>
      <xdr:colOff>449036</xdr:colOff>
      <xdr:row>34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DC63F03-8693-425E-8D23-0B27B06AB142}"/>
            </a:ext>
          </a:extLst>
        </xdr:cNvPr>
        <xdr:cNvSpPr txBox="1"/>
      </xdr:nvSpPr>
      <xdr:spPr>
        <a:xfrm>
          <a:off x="10082893" y="5959930"/>
          <a:ext cx="612322" cy="517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5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421822</xdr:colOff>
      <xdr:row>35</xdr:row>
      <xdr:rowOff>0</xdr:rowOff>
    </xdr:from>
    <xdr:to>
      <xdr:col>13</xdr:col>
      <xdr:colOff>421823</xdr:colOff>
      <xdr:row>36</xdr:row>
      <xdr:rowOff>299357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C3023CE-46B1-4D3F-B998-6ED6A8823F6C}"/>
            </a:ext>
          </a:extLst>
        </xdr:cNvPr>
        <xdr:cNvSpPr txBox="1"/>
      </xdr:nvSpPr>
      <xdr:spPr>
        <a:xfrm>
          <a:off x="10042072" y="6776357"/>
          <a:ext cx="62593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6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476249</xdr:colOff>
      <xdr:row>34</xdr:row>
      <xdr:rowOff>81643</xdr:rowOff>
    </xdr:from>
    <xdr:to>
      <xdr:col>8</xdr:col>
      <xdr:colOff>68035</xdr:colOff>
      <xdr:row>37</xdr:row>
      <xdr:rowOff>149679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8EEFC9E-F1AF-4790-B51D-C7B059367D2C}"/>
            </a:ext>
          </a:extLst>
        </xdr:cNvPr>
        <xdr:cNvSpPr txBox="1"/>
      </xdr:nvSpPr>
      <xdr:spPr>
        <a:xfrm>
          <a:off x="476249" y="7130143"/>
          <a:ext cx="574221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b) Mean of Binomial Distribution =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 n * </a:t>
          </a:r>
          <a:r>
            <a:rPr lang="el-GR" sz="24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= 6 * 0.05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0.30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476249</xdr:colOff>
      <xdr:row>38</xdr:row>
      <xdr:rowOff>149679</xdr:rowOff>
    </xdr:from>
    <xdr:to>
      <xdr:col>8</xdr:col>
      <xdr:colOff>40821</xdr:colOff>
      <xdr:row>42</xdr:row>
      <xdr:rowOff>149678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608D6B8-DA02-4DC1-BA89-D66BF6EB20D3}"/>
            </a:ext>
          </a:extLst>
        </xdr:cNvPr>
        <xdr:cNvSpPr txBox="1"/>
      </xdr:nvSpPr>
      <xdr:spPr>
        <a:xfrm>
          <a:off x="476249" y="8368393"/>
          <a:ext cx="5715001" cy="979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c) Variance of the binomial distribution =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=n *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* (1 -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) = (6 * 0.05) * (0.95)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0.2850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13607</xdr:colOff>
      <xdr:row>6</xdr:row>
      <xdr:rowOff>163285</xdr:rowOff>
    </xdr:from>
    <xdr:to>
      <xdr:col>18</xdr:col>
      <xdr:colOff>421822</xdr:colOff>
      <xdr:row>10</xdr:row>
      <xdr:rowOff>149678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8DAD19-46CF-4EB3-9AF8-B79A04B96CE7}"/>
            </a:ext>
          </a:extLst>
        </xdr:cNvPr>
        <xdr:cNvSpPr txBox="1"/>
      </xdr:nvSpPr>
      <xdr:spPr>
        <a:xfrm>
          <a:off x="9633857" y="1306285"/>
          <a:ext cx="4612822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a) Use BINOM.DIST Probabilities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59691</xdr:colOff>
      <xdr:row>2</xdr:row>
      <xdr:rowOff>126093</xdr:rowOff>
    </xdr:from>
    <xdr:to>
      <xdr:col>9</xdr:col>
      <xdr:colOff>898071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22584" y="507093"/>
          <a:ext cx="4852487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380092</xdr:colOff>
      <xdr:row>9</xdr:row>
      <xdr:rowOff>55515</xdr:rowOff>
    </xdr:from>
    <xdr:to>
      <xdr:col>11</xdr:col>
      <xdr:colOff>952499</xdr:colOff>
      <xdr:row>31</xdr:row>
      <xdr:rowOff>81642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80092" y="1770015"/>
          <a:ext cx="9076871" cy="47886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176</a:t>
          </a:r>
        </a:p>
        <a:p>
          <a:endParaRPr lang="en-US" sz="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Five percent of the worm gears produced by an automatic, high speed milling machines are defective.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What is the probability that out of six gears selected at random 0, 1, 2, 3, 4, 5, 6 will be defective?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Compute the mean and the variance of the distribution of the number of defective gears.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46678" y="440509"/>
          <a:ext cx="1496421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68037</xdr:colOff>
      <xdr:row>5</xdr:row>
      <xdr:rowOff>6260</xdr:rowOff>
    </xdr:from>
    <xdr:to>
      <xdr:col>12</xdr:col>
      <xdr:colOff>68037</xdr:colOff>
      <xdr:row>34</xdr:row>
      <xdr:rowOff>199572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9688287" y="958760"/>
          <a:ext cx="0" cy="658866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503464</xdr:colOff>
      <xdr:row>3</xdr:row>
      <xdr:rowOff>13607</xdr:rowOff>
    </xdr:from>
    <xdr:to>
      <xdr:col>17</xdr:col>
      <xdr:colOff>562155</xdr:colOff>
      <xdr:row>7</xdr:row>
      <xdr:rowOff>81643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0123714" y="585107"/>
          <a:ext cx="3569334" cy="83003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522514</xdr:colOff>
      <xdr:row>2</xdr:row>
      <xdr:rowOff>174172</xdr:rowOff>
    </xdr:from>
    <xdr:to>
      <xdr:col>21</xdr:col>
      <xdr:colOff>336909</xdr:colOff>
      <xdr:row>7</xdr:row>
      <xdr:rowOff>65315</xdr:rowOff>
    </xdr:to>
    <xdr:sp macro="" textlink="">
      <xdr:nvSpPr>
        <xdr:cNvPr id="5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C41933-F299-4AF6-9DC7-6E26FE707B0A}"/>
            </a:ext>
          </a:extLst>
        </xdr:cNvPr>
        <xdr:cNvSpPr/>
      </xdr:nvSpPr>
      <xdr:spPr>
        <a:xfrm>
          <a:off x="14793685" y="544286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1052104</xdr:colOff>
      <xdr:row>1</xdr:row>
      <xdr:rowOff>119743</xdr:rowOff>
    </xdr:from>
    <xdr:to>
      <xdr:col>7</xdr:col>
      <xdr:colOff>1211035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F6F220A-012A-4A4F-BE14-88C409EC44D5}"/>
            </a:ext>
          </a:extLst>
        </xdr:cNvPr>
        <xdr:cNvSpPr/>
      </xdr:nvSpPr>
      <xdr:spPr>
        <a:xfrm>
          <a:off x="2280829" y="310243"/>
          <a:ext cx="5159556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279764</xdr:colOff>
      <xdr:row>1</xdr:row>
      <xdr:rowOff>38645</xdr:rowOff>
    </xdr:from>
    <xdr:to>
      <xdr:col>2</xdr:col>
      <xdr:colOff>226968</xdr:colOff>
      <xdr:row>6</xdr:row>
      <xdr:rowOff>141516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28B0AC-266E-4E63-9F7B-0518CE2610BF}"/>
            </a:ext>
          </a:extLst>
        </xdr:cNvPr>
        <xdr:cNvSpPr/>
      </xdr:nvSpPr>
      <xdr:spPr>
        <a:xfrm>
          <a:off x="279764" y="229145"/>
          <a:ext cx="1175929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122464</xdr:colOff>
      <xdr:row>6</xdr:row>
      <xdr:rowOff>121013</xdr:rowOff>
    </xdr:from>
    <xdr:to>
      <xdr:col>9</xdr:col>
      <xdr:colOff>122464</xdr:colOff>
      <xdr:row>52</xdr:row>
      <xdr:rowOff>60053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56C2572-339A-4B54-953D-B42AB9A80CF9}"/>
            </a:ext>
          </a:extLst>
        </xdr:cNvPr>
        <xdr:cNvCxnSpPr/>
      </xdr:nvCxnSpPr>
      <xdr:spPr>
        <a:xfrm flipH="1">
          <a:off x="9199789" y="1264013"/>
          <a:ext cx="0" cy="1147381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217715</xdr:colOff>
      <xdr:row>17</xdr:row>
      <xdr:rowOff>135710</xdr:rowOff>
    </xdr:from>
    <xdr:ext cx="1986642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8E2B0C2-14EC-4639-8808-CDC0D42821E1}"/>
            </a:ext>
          </a:extLst>
        </xdr:cNvPr>
        <xdr:cNvSpPr txBox="1"/>
      </xdr:nvSpPr>
      <xdr:spPr>
        <a:xfrm>
          <a:off x="12095390" y="3593285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9</xdr:col>
      <xdr:colOff>938894</xdr:colOff>
      <xdr:row>2</xdr:row>
      <xdr:rowOff>176892</xdr:rowOff>
    </xdr:from>
    <xdr:to>
      <xdr:col>14</xdr:col>
      <xdr:colOff>226514</xdr:colOff>
      <xdr:row>6</xdr:row>
      <xdr:rowOff>146865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9C4AF988-F600-4377-B08F-AF893787C071}"/>
            </a:ext>
          </a:extLst>
        </xdr:cNvPr>
        <xdr:cNvSpPr/>
      </xdr:nvSpPr>
      <xdr:spPr>
        <a:xfrm>
          <a:off x="10016219" y="557892"/>
          <a:ext cx="35643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383722</xdr:colOff>
      <xdr:row>8</xdr:row>
      <xdr:rowOff>16328</xdr:rowOff>
    </xdr:from>
    <xdr:to>
      <xdr:col>15</xdr:col>
      <xdr:colOff>340178</xdr:colOff>
      <xdr:row>12</xdr:row>
      <xdr:rowOff>176893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330F80F-EA2B-43DE-9C8F-FF3E3C8340F4}"/>
            </a:ext>
          </a:extLst>
        </xdr:cNvPr>
        <xdr:cNvSpPr txBox="1"/>
      </xdr:nvSpPr>
      <xdr:spPr>
        <a:xfrm>
          <a:off x="9473293" y="1540328"/>
          <a:ext cx="4664528" cy="922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>
              <a:solidFill>
                <a:schemeClr val="tx2">
                  <a:lumMod val="50000"/>
                </a:schemeClr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</a:t>
          </a:r>
          <a:r>
            <a:rPr lang="en-US" sz="2000" b="1" baseline="0">
              <a:solidFill>
                <a:schemeClr val="tx2">
                  <a:lumMod val="50000"/>
                </a:schemeClr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1: </a:t>
          </a:r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Calculate the mean:</a:t>
          </a:r>
        </a:p>
        <a:p>
          <a:r>
            <a:rPr lang="el-GR" sz="2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μ</a:t>
          </a:r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Times New Roman" panose="02020603050405020304" pitchFamily="18" charset="0"/>
            </a:rPr>
            <a:t> = n * </a:t>
          </a:r>
          <a:r>
            <a:rPr lang="el-GR" sz="20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π</a:t>
          </a:r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Calibri" panose="020F0502020204030204" pitchFamily="34" charset="0"/>
            </a:rPr>
            <a:t> = 30 * 0.01 = 0.30</a:t>
          </a:r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386444</xdr:colOff>
      <xdr:row>18</xdr:row>
      <xdr:rowOff>359227</xdr:rowOff>
    </xdr:from>
    <xdr:to>
      <xdr:col>15</xdr:col>
      <xdr:colOff>342900</xdr:colOff>
      <xdr:row>23</xdr:row>
      <xdr:rowOff>244928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626966A-CA67-4F0E-B7C1-EB88D772F608}"/>
            </a:ext>
          </a:extLst>
        </xdr:cNvPr>
        <xdr:cNvSpPr txBox="1"/>
      </xdr:nvSpPr>
      <xdr:spPr>
        <a:xfrm>
          <a:off x="9476015" y="4169227"/>
          <a:ext cx="4664528" cy="13824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>
              <a:solidFill>
                <a:schemeClr val="tx2">
                  <a:lumMod val="50000"/>
                </a:schemeClr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3: </a:t>
          </a:r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Calculate the probability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at least 1 hurricane (or more than zero)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381001</xdr:colOff>
      <xdr:row>12</xdr:row>
      <xdr:rowOff>326569</xdr:rowOff>
    </xdr:from>
    <xdr:to>
      <xdr:col>15</xdr:col>
      <xdr:colOff>337457</xdr:colOff>
      <xdr:row>18</xdr:row>
      <xdr:rowOff>204106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329F4E2-8B49-4613-9718-7041FE22176E}"/>
            </a:ext>
          </a:extLst>
        </xdr:cNvPr>
        <xdr:cNvSpPr txBox="1"/>
      </xdr:nvSpPr>
      <xdr:spPr>
        <a:xfrm>
          <a:off x="9470572" y="2612569"/>
          <a:ext cx="4664528" cy="1401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>
              <a:solidFill>
                <a:schemeClr val="tx2">
                  <a:lumMod val="50000"/>
                </a:schemeClr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2: </a:t>
          </a:r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Calculate the Probability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zero hurricanes: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POISSON.DIST (0,0.3,0)</a:t>
          </a:r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261258</xdr:colOff>
      <xdr:row>10</xdr:row>
      <xdr:rowOff>10886</xdr:rowOff>
    </xdr:from>
    <xdr:to>
      <xdr:col>8</xdr:col>
      <xdr:colOff>683080</xdr:colOff>
      <xdr:row>27</xdr:row>
      <xdr:rowOff>174171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794DED7-17FC-4BEA-AC13-E8671DA02E55}"/>
            </a:ext>
          </a:extLst>
        </xdr:cNvPr>
        <xdr:cNvSpPr txBox="1"/>
      </xdr:nvSpPr>
      <xdr:spPr>
        <a:xfrm>
          <a:off x="261258" y="1861457"/>
          <a:ext cx="8651422" cy="474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186</a:t>
          </a:r>
        </a:p>
        <a:p>
          <a:r>
            <a:rPr lang="en-US" sz="24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CIC underwrites insurance for beach front properties.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It uses the estimate that,on average, the probability of a hurricane in any one year is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0.01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 a homeowner takes a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30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-year mortgage on a recently purchased property, what is the likehood (probability) that the owner will experience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at least one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hurricane during the mortgage period?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Poisson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1052104</xdr:colOff>
      <xdr:row>1</xdr:row>
      <xdr:rowOff>119743</xdr:rowOff>
    </xdr:from>
    <xdr:to>
      <xdr:col>7</xdr:col>
      <xdr:colOff>1211035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290354" y="310243"/>
          <a:ext cx="5166360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279764</xdr:colOff>
      <xdr:row>1</xdr:row>
      <xdr:rowOff>38645</xdr:rowOff>
    </xdr:from>
    <xdr:to>
      <xdr:col>2</xdr:col>
      <xdr:colOff>226968</xdr:colOff>
      <xdr:row>6</xdr:row>
      <xdr:rowOff>141516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79764" y="229145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122464</xdr:colOff>
      <xdr:row>6</xdr:row>
      <xdr:rowOff>121013</xdr:rowOff>
    </xdr:from>
    <xdr:to>
      <xdr:col>9</xdr:col>
      <xdr:colOff>122464</xdr:colOff>
      <xdr:row>52</xdr:row>
      <xdr:rowOff>60053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H="1">
          <a:off x="9212035" y="1264013"/>
          <a:ext cx="0" cy="1146429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326571</xdr:colOff>
      <xdr:row>9</xdr:row>
      <xdr:rowOff>54429</xdr:rowOff>
    </xdr:from>
    <xdr:to>
      <xdr:col>8</xdr:col>
      <xdr:colOff>748393</xdr:colOff>
      <xdr:row>27</xdr:row>
      <xdr:rowOff>43543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26571" y="1719943"/>
          <a:ext cx="8651422" cy="4746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186</a:t>
          </a:r>
        </a:p>
        <a:p>
          <a:r>
            <a:rPr lang="en-US" sz="24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CIC underwrites insurance for beach front properties.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It uses the estimate that,on average, the probability of a hurricane in any one year is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0.01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 a homeowner takes a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30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-year mortgage on a recently purchased property, what is the likehood (probability) that the owner will experience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at least one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hurricane during the mortgage period?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Poisson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oneCellAnchor>
    <xdr:from>
      <xdr:col>12</xdr:col>
      <xdr:colOff>217715</xdr:colOff>
      <xdr:row>17</xdr:row>
      <xdr:rowOff>135710</xdr:rowOff>
    </xdr:from>
    <xdr:ext cx="1986642" cy="3741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2110358" y="3374210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9</xdr:col>
      <xdr:colOff>639537</xdr:colOff>
      <xdr:row>3</xdr:row>
      <xdr:rowOff>0</xdr:rowOff>
    </xdr:from>
    <xdr:to>
      <xdr:col>13</xdr:col>
      <xdr:colOff>634728</xdr:colOff>
      <xdr:row>7</xdr:row>
      <xdr:rowOff>27215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9729108" y="571500"/>
          <a:ext cx="3573870" cy="78921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119743</xdr:colOff>
      <xdr:row>2</xdr:row>
      <xdr:rowOff>97972</xdr:rowOff>
    </xdr:from>
    <xdr:to>
      <xdr:col>18</xdr:col>
      <xdr:colOff>521967</xdr:colOff>
      <xdr:row>6</xdr:row>
      <xdr:rowOff>174172</xdr:rowOff>
    </xdr:to>
    <xdr:sp macro="" textlink="">
      <xdr:nvSpPr>
        <xdr:cNvPr id="5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EB2AE3-DD6B-46A1-994E-E42E606A2E33}"/>
            </a:ext>
          </a:extLst>
        </xdr:cNvPr>
        <xdr:cNvSpPr/>
      </xdr:nvSpPr>
      <xdr:spPr>
        <a:xfrm>
          <a:off x="14303829" y="468086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68B220-7B12-48FB-95BA-9AB629580AD8}"/>
            </a:ext>
          </a:extLst>
        </xdr:cNvPr>
        <xdr:cNvSpPr/>
      </xdr:nvSpPr>
      <xdr:spPr>
        <a:xfrm>
          <a:off x="916579" y="351609"/>
          <a:ext cx="158849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843190</xdr:colOff>
      <xdr:row>9</xdr:row>
      <xdr:rowOff>99242</xdr:rowOff>
    </xdr:from>
    <xdr:to>
      <xdr:col>8</xdr:col>
      <xdr:colOff>843190</xdr:colOff>
      <xdr:row>54</xdr:row>
      <xdr:rowOff>5624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EDF5B7-C9A3-46AE-9116-925A83598B62}"/>
            </a:ext>
          </a:extLst>
        </xdr:cNvPr>
        <xdr:cNvCxnSpPr/>
      </xdr:nvCxnSpPr>
      <xdr:spPr>
        <a:xfrm flipH="1">
          <a:off x="10161361" y="1764756"/>
          <a:ext cx="0" cy="117282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244929</xdr:colOff>
      <xdr:row>8</xdr:row>
      <xdr:rowOff>136070</xdr:rowOff>
    </xdr:from>
    <xdr:to>
      <xdr:col>8</xdr:col>
      <xdr:colOff>408214</xdr:colOff>
      <xdr:row>17</xdr:row>
      <xdr:rowOff>54429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4F6DEB-32CB-49FF-85D2-09293C08BD76}"/>
            </a:ext>
          </a:extLst>
        </xdr:cNvPr>
        <xdr:cNvSpPr txBox="1"/>
      </xdr:nvSpPr>
      <xdr:spPr>
        <a:xfrm>
          <a:off x="857250" y="1660070"/>
          <a:ext cx="8626928" cy="1632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baseline="0">
              <a:solidFill>
                <a:schemeClr val="bg1"/>
              </a:solidFill>
              <a:latin typeface="Lucida Bright" panose="02040602050505020304" pitchFamily="18" charset="0"/>
            </a:rPr>
            <a:t>Lund 170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 car dealer has developed the following probability distribution for the number of cars he expects to sell on a particular Saturday:</a:t>
          </a:r>
        </a:p>
      </xdr:txBody>
    </xdr:sp>
    <xdr:clientData/>
  </xdr:twoCellAnchor>
  <xdr:twoCellAnchor>
    <xdr:from>
      <xdr:col>3</xdr:col>
      <xdr:colOff>495301</xdr:colOff>
      <xdr:row>1</xdr:row>
      <xdr:rowOff>122465</xdr:rowOff>
    </xdr:from>
    <xdr:to>
      <xdr:col>8</xdr:col>
      <xdr:colOff>332015</xdr:colOff>
      <xdr:row>7</xdr:row>
      <xdr:rowOff>31751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A6B1221F-2772-4CFF-925D-82C006DD14D9}"/>
            </a:ext>
          </a:extLst>
        </xdr:cNvPr>
        <xdr:cNvSpPr/>
      </xdr:nvSpPr>
      <xdr:spPr>
        <a:xfrm>
          <a:off x="3020787" y="307522"/>
          <a:ext cx="6629399" cy="10196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10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9</xdr:col>
      <xdr:colOff>662215</xdr:colOff>
      <xdr:row>2</xdr:row>
      <xdr:rowOff>2268</xdr:rowOff>
    </xdr:from>
    <xdr:to>
      <xdr:col>12</xdr:col>
      <xdr:colOff>1097371</xdr:colOff>
      <xdr:row>6</xdr:row>
      <xdr:rowOff>97518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B6C28F14-693B-4B3C-998F-D1BB19A4DEC0}"/>
            </a:ext>
          </a:extLst>
        </xdr:cNvPr>
        <xdr:cNvSpPr/>
      </xdr:nvSpPr>
      <xdr:spPr>
        <a:xfrm>
          <a:off x="9310915" y="383268"/>
          <a:ext cx="3578406" cy="85725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163286</xdr:colOff>
      <xdr:row>20</xdr:row>
      <xdr:rowOff>176893</xdr:rowOff>
    </xdr:from>
    <xdr:to>
      <xdr:col>5</xdr:col>
      <xdr:colOff>1714502</xdr:colOff>
      <xdr:row>22</xdr:row>
      <xdr:rowOff>108857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439838B9-1339-417F-99C8-4C9506B5AA66}"/>
            </a:ext>
          </a:extLst>
        </xdr:cNvPr>
        <xdr:cNvSpPr/>
      </xdr:nvSpPr>
      <xdr:spPr>
        <a:xfrm rot="16200000">
          <a:off x="4810126" y="2524124"/>
          <a:ext cx="312964" cy="323850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381001</xdr:colOff>
      <xdr:row>18</xdr:row>
      <xdr:rowOff>54429</xdr:rowOff>
    </xdr:from>
    <xdr:to>
      <xdr:col>5</xdr:col>
      <xdr:colOff>1687286</xdr:colOff>
      <xdr:row>21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98566DF-B1AF-468E-B7CB-94F4E86F146F}"/>
            </a:ext>
          </a:extLst>
        </xdr:cNvPr>
        <xdr:cNvSpPr txBox="1"/>
      </xdr:nvSpPr>
      <xdr:spPr>
        <a:xfrm>
          <a:off x="3565072" y="3483429"/>
          <a:ext cx="2993571" cy="51707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</a:t>
          </a:r>
        </a:p>
      </xdr:txBody>
    </xdr:sp>
    <xdr:clientData/>
  </xdr:twoCellAnchor>
  <xdr:twoCellAnchor>
    <xdr:from>
      <xdr:col>1</xdr:col>
      <xdr:colOff>283029</xdr:colOff>
      <xdr:row>35</xdr:row>
      <xdr:rowOff>307522</xdr:rowOff>
    </xdr:from>
    <xdr:to>
      <xdr:col>4</xdr:col>
      <xdr:colOff>1502228</xdr:colOff>
      <xdr:row>38</xdr:row>
      <xdr:rowOff>95251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4E2C8-0A6E-4E27-925C-8763298173FD}"/>
                </a:ext>
              </a:extLst>
            </xdr:cNvPr>
            <xdr:cNvSpPr txBox="1"/>
          </xdr:nvSpPr>
          <xdr:spPr>
            <a:xfrm>
              <a:off x="903515" y="9571265"/>
              <a:ext cx="3853542" cy="800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Variance =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𝜎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4E2C8-0A6E-4E27-925C-8763298173FD}"/>
                </a:ext>
              </a:extLst>
            </xdr:cNvPr>
            <xdr:cNvSpPr txBox="1"/>
          </xdr:nvSpPr>
          <xdr:spPr>
            <a:xfrm>
              <a:off x="903515" y="9571265"/>
              <a:ext cx="3853542" cy="800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Variance = 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𝜎^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</a:rPr>
                <a:t>2</a:t>
              </a:r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250371</xdr:colOff>
      <xdr:row>30</xdr:row>
      <xdr:rowOff>130629</xdr:rowOff>
    </xdr:from>
    <xdr:to>
      <xdr:col>7</xdr:col>
      <xdr:colOff>990600</xdr:colOff>
      <xdr:row>35</xdr:row>
      <xdr:rowOff>43544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F0989B2-1202-485B-8762-E39D20D2CE95}"/>
            </a:ext>
          </a:extLst>
        </xdr:cNvPr>
        <xdr:cNvSpPr txBox="1"/>
      </xdr:nvSpPr>
      <xdr:spPr>
        <a:xfrm>
          <a:off x="870857" y="7903029"/>
          <a:ext cx="7881257" cy="1404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What is the variance of the </a:t>
          </a:r>
          <a:r>
            <a:rPr lang="el-GR" sz="2400" b="0" baseline="0">
              <a:solidFill>
                <a:schemeClr val="bg2">
                  <a:lumMod val="1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distribution?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Descriptive Statistics</a:t>
          </a:r>
        </a:p>
      </xdr:txBody>
    </xdr:sp>
    <xdr:clientData/>
  </xdr:twoCellAnchor>
  <xdr:twoCellAnchor>
    <xdr:from>
      <xdr:col>1</xdr:col>
      <xdr:colOff>195943</xdr:colOff>
      <xdr:row>40</xdr:row>
      <xdr:rowOff>21771</xdr:rowOff>
    </xdr:from>
    <xdr:to>
      <xdr:col>5</xdr:col>
      <xdr:colOff>838200</xdr:colOff>
      <xdr:row>43</xdr:row>
      <xdr:rowOff>168728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96E7C4A-3213-49B0-BB8B-5719651CBB61}"/>
                </a:ext>
              </a:extLst>
            </xdr:cNvPr>
            <xdr:cNvSpPr txBox="1"/>
          </xdr:nvSpPr>
          <xdr:spPr>
            <a:xfrm>
              <a:off x="816429" y="10874828"/>
              <a:ext cx="5018314" cy="100692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Standard Deviation =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ad>
                        <m:radPr>
                          <m:degHide m:val="on"/>
                          <m:ctrlPr>
                            <a:rPr lang="en-US" sz="2400" b="0" i="1" baseline="0">
                              <a:solidFill>
                                <a:schemeClr val="bg2">
                                  <a:lumMod val="10000"/>
                                </a:schemeClr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sSup>
                            <m:sSupPr>
                              <m:ctrlPr>
                                <a:rPr lang="en-US" sz="2400" b="0" i="1" baseline="0">
                                  <a:solidFill>
                                    <a:schemeClr val="bg2">
                                      <a:lumMod val="10000"/>
                                    </a:schemeClr>
                                  </a:solidFill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n-US" sz="2400" b="0" i="1" baseline="0">
                                  <a:solidFill>
                                    <a:schemeClr val="bg2">
                                      <a:lumMod val="10000"/>
                                    </a:schemeClr>
                                  </a:solidFill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𝜎</m:t>
                              </m:r>
                            </m:e>
                            <m:sup>
                              <m:r>
                                <a:rPr lang="en-US" sz="2400" b="0" i="1" baseline="0">
                                  <a:solidFill>
                                    <a:schemeClr val="bg2">
                                      <a:lumMod val="10000"/>
                                    </a:schemeClr>
                                  </a:solidFill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e>
                      </m:rad>
                      <m: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   </m:t>
                      </m:r>
                    </m:e>
                    <m:sup/>
                  </m:sSup>
                </m:oMath>
              </a14:m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96E7C4A-3213-49B0-BB8B-5719651CBB61}"/>
                </a:ext>
              </a:extLst>
            </xdr:cNvPr>
            <xdr:cNvSpPr txBox="1"/>
          </xdr:nvSpPr>
          <xdr:spPr>
            <a:xfrm>
              <a:off x="816429" y="10874828"/>
              <a:ext cx="5018314" cy="100692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Standard Deviation = 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</a:rPr>
                <a:t>〖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√(𝜎^2 )     〗^</a:t>
              </a:r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241665</xdr:colOff>
      <xdr:row>2</xdr:row>
      <xdr:rowOff>30480</xdr:rowOff>
    </xdr:from>
    <xdr:to>
      <xdr:col>2</xdr:col>
      <xdr:colOff>566058</xdr:colOff>
      <xdr:row>7</xdr:row>
      <xdr:rowOff>127908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6D4D2-17BE-49A4-BDAB-F81F6577D213}"/>
            </a:ext>
          </a:extLst>
        </xdr:cNvPr>
        <xdr:cNvSpPr/>
      </xdr:nvSpPr>
      <xdr:spPr>
        <a:xfrm>
          <a:off x="241665" y="400594"/>
          <a:ext cx="1565364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702761</xdr:colOff>
      <xdr:row>7</xdr:row>
      <xdr:rowOff>82913</xdr:rowOff>
    </xdr:from>
    <xdr:to>
      <xdr:col>11</xdr:col>
      <xdr:colOff>702761</xdr:colOff>
      <xdr:row>37</xdr:row>
      <xdr:rowOff>32839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C1E3B2-3B4B-4D1C-B236-501FFD4E002B}"/>
            </a:ext>
          </a:extLst>
        </xdr:cNvPr>
        <xdr:cNvCxnSpPr/>
      </xdr:nvCxnSpPr>
      <xdr:spPr>
        <a:xfrm flipH="1">
          <a:off x="7604304" y="1378313"/>
          <a:ext cx="0" cy="77114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473529</xdr:colOff>
      <xdr:row>2</xdr:row>
      <xdr:rowOff>46266</xdr:rowOff>
    </xdr:from>
    <xdr:to>
      <xdr:col>10</xdr:col>
      <xdr:colOff>566057</xdr:colOff>
      <xdr:row>7</xdr:row>
      <xdr:rowOff>46265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1C1A67B2-D4BF-4DC2-921F-8CF13FFEB4CB}"/>
            </a:ext>
          </a:extLst>
        </xdr:cNvPr>
        <xdr:cNvSpPr/>
      </xdr:nvSpPr>
      <xdr:spPr>
        <a:xfrm>
          <a:off x="2334986" y="416380"/>
          <a:ext cx="4512128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130628</xdr:colOff>
      <xdr:row>10</xdr:row>
      <xdr:rowOff>119742</xdr:rowOff>
    </xdr:from>
    <xdr:to>
      <xdr:col>11</xdr:col>
      <xdr:colOff>21770</xdr:colOff>
      <xdr:row>20</xdr:row>
      <xdr:rowOff>370114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AB9ED84-7307-410B-AE75-D6CE2F636B64}"/>
            </a:ext>
          </a:extLst>
        </xdr:cNvPr>
        <xdr:cNvSpPr txBox="1"/>
      </xdr:nvSpPr>
      <xdr:spPr>
        <a:xfrm>
          <a:off x="130628" y="1970313"/>
          <a:ext cx="6792685" cy="2405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Russell 60</a:t>
          </a:r>
          <a:r>
            <a:rPr lang="en-US" sz="8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800">
              <a:solidFill>
                <a:schemeClr val="bg1"/>
              </a:solidFill>
            </a:rPr>
            <a:t> </a:t>
          </a:r>
        </a:p>
        <a:p>
          <a:r>
            <a:rPr lang="en-US" sz="2000" baseline="0">
              <a:latin typeface="Lucida Bright" panose="02040602050505020304" pitchFamily="18" charset="0"/>
            </a:rPr>
            <a:t>Lets assume that </a:t>
          </a:r>
          <a:r>
            <a:rPr lang="el-GR" sz="2000" baseline="0"/>
            <a:t>α</a:t>
          </a:r>
          <a:r>
            <a:rPr lang="en-US" sz="2000" baseline="0">
              <a:latin typeface="Lucida Bright" panose="02040602050505020304" pitchFamily="18" charset="0"/>
            </a:rPr>
            <a:t> = 0.3. What would be the best decision given the following information?</a:t>
          </a:r>
        </a:p>
        <a:p>
          <a:endParaRPr lang="en-US" sz="2000" baseline="0"/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Decision Support Tools (Hurwicz Method</a:t>
          </a:r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)</a:t>
          </a:r>
        </a:p>
      </xdr:txBody>
    </xdr:sp>
    <xdr:clientData/>
  </xdr:twoCellAnchor>
  <xdr:twoCellAnchor>
    <xdr:from>
      <xdr:col>12</xdr:col>
      <xdr:colOff>76199</xdr:colOff>
      <xdr:row>3</xdr:row>
      <xdr:rowOff>65315</xdr:rowOff>
    </xdr:from>
    <xdr:to>
      <xdr:col>13</xdr:col>
      <xdr:colOff>1230085</xdr:colOff>
      <xdr:row>7</xdr:row>
      <xdr:rowOff>43543</xdr:rowOff>
    </xdr:to>
    <xdr:sp macro="" textlink="">
      <xdr:nvSpPr>
        <xdr:cNvPr id="22" name="Rounded Rectangle 4">
          <a:extLst>
            <a:ext uri="{FF2B5EF4-FFF2-40B4-BE49-F238E27FC236}">
              <a16:creationId xmlns:a16="http://schemas.microsoft.com/office/drawing/2014/main" id="{76C69149-B6A2-4825-BB0A-8B91221A2177}"/>
            </a:ext>
          </a:extLst>
        </xdr:cNvPr>
        <xdr:cNvSpPr/>
      </xdr:nvSpPr>
      <xdr:spPr>
        <a:xfrm>
          <a:off x="7913913" y="620486"/>
          <a:ext cx="3559629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250371</xdr:colOff>
      <xdr:row>24</xdr:row>
      <xdr:rowOff>97969</xdr:rowOff>
    </xdr:from>
    <xdr:to>
      <xdr:col>20</xdr:col>
      <xdr:colOff>391886</xdr:colOff>
      <xdr:row>25</xdr:row>
      <xdr:rowOff>185057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59EF3BF-2E6A-4233-9E6D-BFCC89F7B2CB}"/>
            </a:ext>
          </a:extLst>
        </xdr:cNvPr>
        <xdr:cNvSpPr txBox="1"/>
      </xdr:nvSpPr>
      <xdr:spPr>
        <a:xfrm>
          <a:off x="15348857" y="6117769"/>
          <a:ext cx="2688772" cy="435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Decision: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1800" b="1" baseline="0">
              <a:solidFill>
                <a:srgbClr val="FF0000"/>
              </a:solidFill>
              <a:latin typeface="Lucida Bright" panose="02040602050505020304" pitchFamily="18" charset="0"/>
            </a:rPr>
            <a:t>Expand</a:t>
          </a:r>
          <a:endParaRPr lang="en-US" sz="1800" b="1">
            <a:solidFill>
              <a:srgbClr val="FF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65314</xdr:colOff>
      <xdr:row>19</xdr:row>
      <xdr:rowOff>563880</xdr:rowOff>
    </xdr:from>
    <xdr:to>
      <xdr:col>20</xdr:col>
      <xdr:colOff>518159</xdr:colOff>
      <xdr:row>21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FB335AB-916D-4942-AA50-5E55C07AE280}"/>
            </a:ext>
          </a:extLst>
        </xdr:cNvPr>
        <xdr:cNvSpPr txBox="1"/>
      </xdr:nvSpPr>
      <xdr:spPr>
        <a:xfrm>
          <a:off x="13598434" y="4770120"/>
          <a:ext cx="4407625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$800,000*0.3 + $500,000*0.7 = </a:t>
          </a:r>
          <a:r>
            <a:rPr lang="en-US" sz="1800" b="1">
              <a:solidFill>
                <a:srgbClr val="FF0000"/>
              </a:solidFill>
              <a:latin typeface="Lucida Bright" panose="02040602050505020304" pitchFamily="18" charset="0"/>
            </a:rPr>
            <a:t>$590,000</a:t>
          </a:r>
        </a:p>
      </xdr:txBody>
    </xdr:sp>
    <xdr:clientData/>
  </xdr:twoCellAnchor>
  <xdr:twoCellAnchor>
    <xdr:from>
      <xdr:col>15</xdr:col>
      <xdr:colOff>65312</xdr:colOff>
      <xdr:row>21</xdr:row>
      <xdr:rowOff>10884</xdr:rowOff>
    </xdr:from>
    <xdr:to>
      <xdr:col>20</xdr:col>
      <xdr:colOff>548640</xdr:colOff>
      <xdr:row>22</xdr:row>
      <xdr:rowOff>10883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A0A9DDE-5350-48D0-B0E5-8788546368EE}"/>
            </a:ext>
          </a:extLst>
        </xdr:cNvPr>
        <xdr:cNvSpPr txBox="1"/>
      </xdr:nvSpPr>
      <xdr:spPr>
        <a:xfrm>
          <a:off x="13598432" y="5162004"/>
          <a:ext cx="4438108" cy="3733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$1,300,000*0.3 + (-$150,000)*0.7= $285,000 </a:t>
          </a:r>
          <a:r>
            <a:rPr lang="en-US" sz="1800" b="1">
              <a:latin typeface="Lucida Bright" panose="02040602050505020304" pitchFamily="18" charset="0"/>
            </a:rPr>
            <a:t>=</a:t>
          </a:r>
          <a:endParaRPr lang="en-US" sz="18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65313</xdr:colOff>
      <xdr:row>22</xdr:row>
      <xdr:rowOff>32658</xdr:rowOff>
    </xdr:from>
    <xdr:to>
      <xdr:col>20</xdr:col>
      <xdr:colOff>548640</xdr:colOff>
      <xdr:row>23</xdr:row>
      <xdr:rowOff>60959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C918413-AF0B-42E4-B8DA-9572305C0C4A}"/>
            </a:ext>
          </a:extLst>
        </xdr:cNvPr>
        <xdr:cNvSpPr txBox="1"/>
      </xdr:nvSpPr>
      <xdr:spPr>
        <a:xfrm>
          <a:off x="13598433" y="5557158"/>
          <a:ext cx="4438107" cy="42454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$320,000*0.3 + $320,000*0.7 = </a:t>
          </a:r>
          <a:endParaRPr lang="en-US" sz="18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76200</xdr:colOff>
      <xdr:row>18</xdr:row>
      <xdr:rowOff>511629</xdr:rowOff>
    </xdr:from>
    <xdr:to>
      <xdr:col>18</xdr:col>
      <xdr:colOff>489857</xdr:colOff>
      <xdr:row>20</xdr:row>
      <xdr:rowOff>97971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8E2DE4D9-5F0E-409E-AF52-8D9F0E9558A3}"/>
            </a:ext>
          </a:extLst>
        </xdr:cNvPr>
        <xdr:cNvCxnSpPr/>
      </xdr:nvCxnSpPr>
      <xdr:spPr>
        <a:xfrm>
          <a:off x="16314420" y="4016829"/>
          <a:ext cx="413657" cy="86650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328751</xdr:colOff>
      <xdr:row>1</xdr:row>
      <xdr:rowOff>161109</xdr:rowOff>
    </xdr:from>
    <xdr:to>
      <xdr:col>2</xdr:col>
      <xdr:colOff>32657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9B19B-8D3D-4BCB-B97E-64FE9B2C14AF}"/>
            </a:ext>
          </a:extLst>
        </xdr:cNvPr>
        <xdr:cNvSpPr/>
      </xdr:nvSpPr>
      <xdr:spPr>
        <a:xfrm>
          <a:off x="328751" y="346166"/>
          <a:ext cx="1652449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641803</xdr:colOff>
      <xdr:row>8</xdr:row>
      <xdr:rowOff>126456</xdr:rowOff>
    </xdr:from>
    <xdr:to>
      <xdr:col>9</xdr:col>
      <xdr:colOff>641803</xdr:colOff>
      <xdr:row>40</xdr:row>
      <xdr:rowOff>65496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2AFE7C5-31BD-4139-8B56-498BBF3E70B3}"/>
            </a:ext>
          </a:extLst>
        </xdr:cNvPr>
        <xdr:cNvCxnSpPr/>
      </xdr:nvCxnSpPr>
      <xdr:spPr>
        <a:xfrm flipH="1">
          <a:off x="9541963" y="1589496"/>
          <a:ext cx="0" cy="105156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560615</xdr:colOff>
      <xdr:row>1</xdr:row>
      <xdr:rowOff>176894</xdr:rowOff>
    </xdr:from>
    <xdr:to>
      <xdr:col>8</xdr:col>
      <xdr:colOff>185057</xdr:colOff>
      <xdr:row>6</xdr:row>
      <xdr:rowOff>176893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6A23AEE5-72AF-45CD-9831-7C1C9A1F2424}"/>
            </a:ext>
          </a:extLst>
        </xdr:cNvPr>
        <xdr:cNvSpPr/>
      </xdr:nvSpPr>
      <xdr:spPr>
        <a:xfrm>
          <a:off x="2509158" y="361951"/>
          <a:ext cx="5404756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10</xdr:col>
      <xdr:colOff>297542</xdr:colOff>
      <xdr:row>2</xdr:row>
      <xdr:rowOff>24039</xdr:rowOff>
    </xdr:from>
    <xdr:to>
      <xdr:col>16</xdr:col>
      <xdr:colOff>65314</xdr:colOff>
      <xdr:row>6</xdr:row>
      <xdr:rowOff>119289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EEB23D4D-11D5-45EF-8E93-E8E60C16D9FD}"/>
            </a:ext>
          </a:extLst>
        </xdr:cNvPr>
        <xdr:cNvSpPr/>
      </xdr:nvSpPr>
      <xdr:spPr>
        <a:xfrm>
          <a:off x="9267371" y="394153"/>
          <a:ext cx="4111172" cy="83547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500742</xdr:colOff>
      <xdr:row>2</xdr:row>
      <xdr:rowOff>0</xdr:rowOff>
    </xdr:from>
    <xdr:to>
      <xdr:col>20</xdr:col>
      <xdr:colOff>64766</xdr:colOff>
      <xdr:row>6</xdr:row>
      <xdr:rowOff>76200</xdr:rowOff>
    </xdr:to>
    <xdr:sp macro="" textlink="">
      <xdr:nvSpPr>
        <xdr:cNvPr id="4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F41F19-0E8D-41C6-852F-F06647BE255A}"/>
            </a:ext>
          </a:extLst>
        </xdr:cNvPr>
        <xdr:cNvSpPr/>
      </xdr:nvSpPr>
      <xdr:spPr>
        <a:xfrm>
          <a:off x="13813971" y="370114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54430</xdr:colOff>
      <xdr:row>8</xdr:row>
      <xdr:rowOff>163287</xdr:rowOff>
    </xdr:from>
    <xdr:to>
      <xdr:col>7</xdr:col>
      <xdr:colOff>359230</xdr:colOff>
      <xdr:row>18</xdr:row>
      <xdr:rowOff>141515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AE09D0-0F9F-46C5-91A4-9CDF5EF30326}"/>
            </a:ext>
          </a:extLst>
        </xdr:cNvPr>
        <xdr:cNvSpPr txBox="1"/>
      </xdr:nvSpPr>
      <xdr:spPr>
        <a:xfrm>
          <a:off x="674916" y="1643744"/>
          <a:ext cx="679268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Russell 60</a:t>
          </a:r>
          <a:r>
            <a:rPr lang="en-US" sz="8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800">
              <a:solidFill>
                <a:schemeClr val="bg1"/>
              </a:solidFill>
            </a:rPr>
            <a:t> </a:t>
          </a:r>
        </a:p>
        <a:p>
          <a:r>
            <a:rPr lang="en-US" sz="2000" baseline="0">
              <a:latin typeface="Lucida Bright" panose="02040602050505020304" pitchFamily="18" charset="0"/>
            </a:rPr>
            <a:t>Lets assume that </a:t>
          </a:r>
          <a:r>
            <a:rPr lang="el-GR" sz="2000" baseline="0"/>
            <a:t>α</a:t>
          </a:r>
          <a:r>
            <a:rPr lang="en-US" sz="2000" baseline="0">
              <a:latin typeface="Lucida Bright" panose="02040602050505020304" pitchFamily="18" charset="0"/>
            </a:rPr>
            <a:t> = 0.3. What would be the best decision given the following information?</a:t>
          </a:r>
        </a:p>
        <a:p>
          <a:endParaRPr lang="en-US" sz="2000" baseline="0"/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Decision Support Tools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3930016" y="424543"/>
          <a:ext cx="646556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144234</xdr:colOff>
      <xdr:row>10</xdr:row>
      <xdr:rowOff>11973</xdr:rowOff>
    </xdr:from>
    <xdr:to>
      <xdr:col>10</xdr:col>
      <xdr:colOff>299357</xdr:colOff>
      <xdr:row>42</xdr:row>
      <xdr:rowOff>50800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144234" y="1789973"/>
          <a:ext cx="8549823" cy="7989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Lund199</a:t>
          </a:r>
        </a:p>
        <a:p>
          <a:r>
            <a:rPr lang="en-US" sz="2000" baseline="0">
              <a:latin typeface="Lucida Bright" panose="02040602050505020304" pitchFamily="18" charset="0"/>
            </a:rPr>
            <a:t>ASU provides bus service to students while they are on campus.</a:t>
          </a:r>
        </a:p>
        <a:p>
          <a:r>
            <a:rPr lang="en-US" sz="2000" baseline="0">
              <a:latin typeface="Lucida Bright" panose="02040602050505020304" pitchFamily="18" charset="0"/>
            </a:rPr>
            <a:t>A bus arrives at the Main Street stop every 30 minutes between 6am and 11am during weekdays.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Students arrive at the bus stop at random times. The time that a student waits is uniformly distributed from  0 to 30 minutes.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a. Draw a graph of this distribution.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b. Show that the area of this uniform distribution is 1.00.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mean waiting time?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d. What is the standard deviation of the waiting times?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e.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f. What is the probability a student will wait between 10 and 20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Uniform Distribution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748392</xdr:colOff>
      <xdr:row>8</xdr:row>
      <xdr:rowOff>67492</xdr:rowOff>
    </xdr:from>
    <xdr:to>
      <xdr:col>10</xdr:col>
      <xdr:colOff>748392</xdr:colOff>
      <xdr:row>50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8939892" y="1591492"/>
          <a:ext cx="0" cy="998111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415018</xdr:colOff>
      <xdr:row>2</xdr:row>
      <xdr:rowOff>92982</xdr:rowOff>
    </xdr:from>
    <xdr:to>
      <xdr:col>17</xdr:col>
      <xdr:colOff>290012</xdr:colOff>
      <xdr:row>6</xdr:row>
      <xdr:rowOff>62955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0770054" y="473982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130629</xdr:colOff>
      <xdr:row>2</xdr:row>
      <xdr:rowOff>10886</xdr:rowOff>
    </xdr:from>
    <xdr:to>
      <xdr:col>21</xdr:col>
      <xdr:colOff>130081</xdr:colOff>
      <xdr:row>6</xdr:row>
      <xdr:rowOff>87086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839968-5FE3-4EF2-B9DD-BC371B902D15}"/>
            </a:ext>
          </a:extLst>
        </xdr:cNvPr>
        <xdr:cNvSpPr/>
      </xdr:nvSpPr>
      <xdr:spPr>
        <a:xfrm>
          <a:off x="15240000" y="381000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10229" y="351609"/>
          <a:ext cx="158214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641803</xdr:colOff>
      <xdr:row>8</xdr:row>
      <xdr:rowOff>126456</xdr:rowOff>
    </xdr:from>
    <xdr:to>
      <xdr:col>9</xdr:col>
      <xdr:colOff>641803</xdr:colOff>
      <xdr:row>51</xdr:row>
      <xdr:rowOff>65496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9309553" y="1650456"/>
          <a:ext cx="0" cy="912386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585107</xdr:colOff>
      <xdr:row>9</xdr:row>
      <xdr:rowOff>122463</xdr:rowOff>
    </xdr:from>
    <xdr:to>
      <xdr:col>8</xdr:col>
      <xdr:colOff>136071</xdr:colOff>
      <xdr:row>19</xdr:row>
      <xdr:rowOff>81642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585107" y="1836963"/>
          <a:ext cx="7892143" cy="1864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170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 car dealer has developed the following probability distribution for the number of cars he expects to sell on a particular Saturday:</a:t>
          </a:r>
        </a:p>
      </xdr:txBody>
    </xdr:sp>
    <xdr:clientData/>
  </xdr:twoCellAnchor>
  <xdr:twoCellAnchor>
    <xdr:from>
      <xdr:col>3</xdr:col>
      <xdr:colOff>462644</xdr:colOff>
      <xdr:row>1</xdr:row>
      <xdr:rowOff>122465</xdr:rowOff>
    </xdr:from>
    <xdr:to>
      <xdr:col>8</xdr:col>
      <xdr:colOff>299358</xdr:colOff>
      <xdr:row>6</xdr:row>
      <xdr:rowOff>122464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925537" y="312965"/>
          <a:ext cx="5715000" cy="952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9</xdr:col>
      <xdr:colOff>662214</xdr:colOff>
      <xdr:row>2</xdr:row>
      <xdr:rowOff>2268</xdr:rowOff>
    </xdr:from>
    <xdr:to>
      <xdr:col>14</xdr:col>
      <xdr:colOff>13606</xdr:colOff>
      <xdr:row>6</xdr:row>
      <xdr:rowOff>97518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329964" y="383268"/>
          <a:ext cx="3909785" cy="85725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108857</xdr:colOff>
      <xdr:row>29</xdr:row>
      <xdr:rowOff>217713</xdr:rowOff>
    </xdr:from>
    <xdr:to>
      <xdr:col>9</xdr:col>
      <xdr:colOff>587829</xdr:colOff>
      <xdr:row>39</xdr:row>
      <xdr:rowOff>195943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F8C4CB2-42B2-48BE-AD06-BD860906B6F9}"/>
            </a:ext>
          </a:extLst>
        </xdr:cNvPr>
        <xdr:cNvSpPr txBox="1"/>
      </xdr:nvSpPr>
      <xdr:spPr>
        <a:xfrm>
          <a:off x="729343" y="7358742"/>
          <a:ext cx="8763000" cy="2688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variance of the </a:t>
          </a:r>
          <a:r>
            <a:rPr lang="el-GR" sz="2400" b="0" baseline="0">
              <a:solidFill>
                <a:schemeClr val="bg2">
                  <a:lumMod val="1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distribution?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Standard Deviation of this distribution?</a:t>
          </a: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Descriptive Statistics</a:t>
          </a:r>
        </a:p>
      </xdr:txBody>
    </xdr:sp>
    <xdr:clientData/>
  </xdr:twoCellAnchor>
  <xdr:twoCellAnchor>
    <xdr:from>
      <xdr:col>14</xdr:col>
      <xdr:colOff>587829</xdr:colOff>
      <xdr:row>1</xdr:row>
      <xdr:rowOff>141515</xdr:rowOff>
    </xdr:from>
    <xdr:to>
      <xdr:col>17</xdr:col>
      <xdr:colOff>64767</xdr:colOff>
      <xdr:row>6</xdr:row>
      <xdr:rowOff>32658</xdr:rowOff>
    </xdr:to>
    <xdr:sp macro="" textlink="">
      <xdr:nvSpPr>
        <xdr:cNvPr id="2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33C5F3-9D1F-4049-834B-29432C9BC381}"/>
            </a:ext>
          </a:extLst>
        </xdr:cNvPr>
        <xdr:cNvSpPr/>
      </xdr:nvSpPr>
      <xdr:spPr>
        <a:xfrm>
          <a:off x="14173200" y="32657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1220835</xdr:colOff>
      <xdr:row>2</xdr:row>
      <xdr:rowOff>73478</xdr:rowOff>
    </xdr:from>
    <xdr:to>
      <xdr:col>10</xdr:col>
      <xdr:colOff>163287</xdr:colOff>
      <xdr:row>6</xdr:row>
      <xdr:rowOff>144235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83578" y="443592"/>
          <a:ext cx="5419452" cy="8109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21229</xdr:colOff>
      <xdr:row>1</xdr:row>
      <xdr:rowOff>188324</xdr:rowOff>
    </xdr:from>
    <xdr:to>
      <xdr:col>2</xdr:col>
      <xdr:colOff>580754</xdr:colOff>
      <xdr:row>7</xdr:row>
      <xdr:rowOff>100695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3550" y="378824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786493</xdr:colOff>
      <xdr:row>5</xdr:row>
      <xdr:rowOff>87085</xdr:rowOff>
    </xdr:from>
    <xdr:to>
      <xdr:col>11</xdr:col>
      <xdr:colOff>827314</xdr:colOff>
      <xdr:row>50</xdr:row>
      <xdr:rowOff>50076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863693" y="1012371"/>
          <a:ext cx="40821" cy="1057656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564698</xdr:colOff>
      <xdr:row>2</xdr:row>
      <xdr:rowOff>147410</xdr:rowOff>
    </xdr:from>
    <xdr:to>
      <xdr:col>17</xdr:col>
      <xdr:colOff>657406</xdr:colOff>
      <xdr:row>6</xdr:row>
      <xdr:rowOff>117383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803948" y="528410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585108</xdr:colOff>
      <xdr:row>12</xdr:row>
      <xdr:rowOff>27215</xdr:rowOff>
    </xdr:from>
    <xdr:to>
      <xdr:col>13</xdr:col>
      <xdr:colOff>149679</xdr:colOff>
      <xdr:row>14</xdr:row>
      <xdr:rowOff>68036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E049400-3D4A-4F72-AAB8-A656A3B792AF}"/>
            </a:ext>
          </a:extLst>
        </xdr:cNvPr>
        <xdr:cNvSpPr txBox="1"/>
      </xdr:nvSpPr>
      <xdr:spPr>
        <a:xfrm>
          <a:off x="8776608" y="231321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13</xdr:col>
      <xdr:colOff>503465</xdr:colOff>
      <xdr:row>16</xdr:row>
      <xdr:rowOff>1</xdr:rowOff>
    </xdr:from>
    <xdr:to>
      <xdr:col>13</xdr:col>
      <xdr:colOff>544286</xdr:colOff>
      <xdr:row>22</xdr:row>
      <xdr:rowOff>27214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CA30CEA-115D-42CA-969D-5733CCE7F8EB}"/>
            </a:ext>
          </a:extLst>
        </xdr:cNvPr>
        <xdr:cNvCxnSpPr/>
      </xdr:nvCxnSpPr>
      <xdr:spPr>
        <a:xfrm flipH="1" flipV="1">
          <a:off x="9742715" y="3048001"/>
          <a:ext cx="40821" cy="13471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22</xdr:row>
      <xdr:rowOff>13607</xdr:rowOff>
    </xdr:from>
    <xdr:to>
      <xdr:col>21</xdr:col>
      <xdr:colOff>190500</xdr:colOff>
      <xdr:row>22</xdr:row>
      <xdr:rowOff>13607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7DC2713-D548-46A4-9A32-A74FCA0759F1}"/>
            </a:ext>
          </a:extLst>
        </xdr:cNvPr>
        <xdr:cNvCxnSpPr/>
      </xdr:nvCxnSpPr>
      <xdr:spPr>
        <a:xfrm flipV="1">
          <a:off x="9715500" y="4381500"/>
          <a:ext cx="59327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517072</xdr:colOff>
      <xdr:row>18</xdr:row>
      <xdr:rowOff>13607</xdr:rowOff>
    </xdr:from>
    <xdr:to>
      <xdr:col>17</xdr:col>
      <xdr:colOff>612321</xdr:colOff>
      <xdr:row>21</xdr:row>
      <xdr:rowOff>356507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8BF4973-9470-48CE-97D4-137EF673BBB1}"/>
            </a:ext>
          </a:extLst>
        </xdr:cNvPr>
        <xdr:cNvSpPr/>
      </xdr:nvSpPr>
      <xdr:spPr>
        <a:xfrm>
          <a:off x="9756322" y="3442607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2722</xdr:colOff>
      <xdr:row>22</xdr:row>
      <xdr:rowOff>247650</xdr:rowOff>
    </xdr:from>
    <xdr:to>
      <xdr:col>13</xdr:col>
      <xdr:colOff>857250</xdr:colOff>
      <xdr:row>23</xdr:row>
      <xdr:rowOff>315685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28AC9A6-535D-4C14-ABFC-818C1422DB25}"/>
            </a:ext>
          </a:extLst>
        </xdr:cNvPr>
        <xdr:cNvSpPr txBox="1"/>
      </xdr:nvSpPr>
      <xdr:spPr>
        <a:xfrm>
          <a:off x="9241972" y="4615543"/>
          <a:ext cx="854528" cy="4218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 =0</a:t>
          </a:r>
        </a:p>
      </xdr:txBody>
    </xdr:sp>
    <xdr:clientData/>
  </xdr:twoCellAnchor>
  <xdr:twoCellAnchor>
    <xdr:from>
      <xdr:col>14</xdr:col>
      <xdr:colOff>190501</xdr:colOff>
      <xdr:row>22</xdr:row>
      <xdr:rowOff>244929</xdr:rowOff>
    </xdr:from>
    <xdr:to>
      <xdr:col>14</xdr:col>
      <xdr:colOff>802822</xdr:colOff>
      <xdr:row>23</xdr:row>
      <xdr:rowOff>312964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7BAA759-E913-41E1-B6C9-390FAEC70089}"/>
            </a:ext>
          </a:extLst>
        </xdr:cNvPr>
        <xdr:cNvSpPr txBox="1"/>
      </xdr:nvSpPr>
      <xdr:spPr>
        <a:xfrm>
          <a:off x="10545537" y="4612822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15</xdr:col>
      <xdr:colOff>285751</xdr:colOff>
      <xdr:row>22</xdr:row>
      <xdr:rowOff>285750</xdr:rowOff>
    </xdr:from>
    <xdr:to>
      <xdr:col>16</xdr:col>
      <xdr:colOff>598714</xdr:colOff>
      <xdr:row>24</xdr:row>
      <xdr:rowOff>13607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4786B6E-55E2-4179-B2DC-4418BF32BDF3}"/>
            </a:ext>
          </a:extLst>
        </xdr:cNvPr>
        <xdr:cNvSpPr txBox="1"/>
      </xdr:nvSpPr>
      <xdr:spPr>
        <a:xfrm>
          <a:off x="11756572" y="465364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17</xdr:col>
      <xdr:colOff>111579</xdr:colOff>
      <xdr:row>22</xdr:row>
      <xdr:rowOff>261257</xdr:rowOff>
    </xdr:from>
    <xdr:to>
      <xdr:col>18</xdr:col>
      <xdr:colOff>299358</xdr:colOff>
      <xdr:row>23</xdr:row>
      <xdr:rowOff>329292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750E4FC-178A-4C0A-929A-0515648D207E}"/>
            </a:ext>
          </a:extLst>
        </xdr:cNvPr>
        <xdr:cNvSpPr txBox="1"/>
      </xdr:nvSpPr>
      <xdr:spPr>
        <a:xfrm>
          <a:off x="12834258" y="4629150"/>
          <a:ext cx="868136" cy="4218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b=30</a:t>
          </a:r>
        </a:p>
      </xdr:txBody>
    </xdr:sp>
    <xdr:clientData/>
  </xdr:twoCellAnchor>
  <xdr:twoCellAnchor>
    <xdr:from>
      <xdr:col>14</xdr:col>
      <xdr:colOff>489857</xdr:colOff>
      <xdr:row>21</xdr:row>
      <xdr:rowOff>136071</xdr:rowOff>
    </xdr:from>
    <xdr:to>
      <xdr:col>14</xdr:col>
      <xdr:colOff>489857</xdr:colOff>
      <xdr:row>22</xdr:row>
      <xdr:rowOff>163286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DF18DF0-CC74-4BD8-B3AB-33DEC9DFF975}"/>
            </a:ext>
          </a:extLst>
        </xdr:cNvPr>
        <xdr:cNvCxnSpPr/>
      </xdr:nvCxnSpPr>
      <xdr:spPr>
        <a:xfrm>
          <a:off x="10844893" y="4136571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231321</xdr:colOff>
      <xdr:row>21</xdr:row>
      <xdr:rowOff>204107</xdr:rowOff>
    </xdr:from>
    <xdr:to>
      <xdr:col>16</xdr:col>
      <xdr:colOff>231321</xdr:colOff>
      <xdr:row>22</xdr:row>
      <xdr:rowOff>163286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22EAD52C-9760-4282-A5E5-A8E68B239748}"/>
            </a:ext>
          </a:extLst>
        </xdr:cNvPr>
        <xdr:cNvCxnSpPr/>
      </xdr:nvCxnSpPr>
      <xdr:spPr>
        <a:xfrm>
          <a:off x="12001500" y="4204607"/>
          <a:ext cx="0" cy="3265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587829</xdr:colOff>
      <xdr:row>21</xdr:row>
      <xdr:rowOff>234043</xdr:rowOff>
    </xdr:from>
    <xdr:to>
      <xdr:col>17</xdr:col>
      <xdr:colOff>598714</xdr:colOff>
      <xdr:row>22</xdr:row>
      <xdr:rowOff>176893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95E89AFC-CF54-40C3-9B68-E123F6D7EF58}"/>
            </a:ext>
          </a:extLst>
        </xdr:cNvPr>
        <xdr:cNvCxnSpPr/>
      </xdr:nvCxnSpPr>
      <xdr:spPr>
        <a:xfrm>
          <a:off x="13310508" y="4234543"/>
          <a:ext cx="10885" cy="3102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492578</xdr:colOff>
      <xdr:row>21</xdr:row>
      <xdr:rowOff>111577</xdr:rowOff>
    </xdr:from>
    <xdr:to>
      <xdr:col>13</xdr:col>
      <xdr:colOff>492578</xdr:colOff>
      <xdr:row>22</xdr:row>
      <xdr:rowOff>138792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2259015B-818B-40BB-A84A-CE02A669A653}"/>
            </a:ext>
          </a:extLst>
        </xdr:cNvPr>
        <xdr:cNvCxnSpPr/>
      </xdr:nvCxnSpPr>
      <xdr:spPr>
        <a:xfrm>
          <a:off x="9731828" y="4112077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25</xdr:row>
      <xdr:rowOff>108857</xdr:rowOff>
    </xdr:from>
    <xdr:to>
      <xdr:col>12</xdr:col>
      <xdr:colOff>993321</xdr:colOff>
      <xdr:row>26</xdr:row>
      <xdr:rowOff>244928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CF857EB8-8415-4E50-A0E7-E46D173785B5}"/>
            </a:ext>
          </a:extLst>
        </xdr:cNvPr>
        <xdr:cNvSpPr txBox="1"/>
      </xdr:nvSpPr>
      <xdr:spPr>
        <a:xfrm>
          <a:off x="8572500" y="5538107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</a:t>
          </a:r>
        </a:p>
      </xdr:txBody>
    </xdr:sp>
    <xdr:clientData/>
  </xdr:twoCellAnchor>
  <xdr:twoCellAnchor>
    <xdr:from>
      <xdr:col>12</xdr:col>
      <xdr:colOff>81642</xdr:colOff>
      <xdr:row>15</xdr:row>
      <xdr:rowOff>163286</xdr:rowOff>
    </xdr:from>
    <xdr:to>
      <xdr:col>13</xdr:col>
      <xdr:colOff>367391</xdr:colOff>
      <xdr:row>20</xdr:row>
      <xdr:rowOff>163286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2320A95-F267-47C1-B810-6A74425525E3}"/>
            </a:ext>
          </a:extLst>
        </xdr:cNvPr>
        <xdr:cNvSpPr txBox="1"/>
      </xdr:nvSpPr>
      <xdr:spPr>
        <a:xfrm>
          <a:off x="8273142" y="3020786"/>
          <a:ext cx="1333499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1/(30-0) = 0.0333</a:t>
          </a:r>
        </a:p>
      </xdr:txBody>
    </xdr:sp>
    <xdr:clientData/>
  </xdr:twoCellAnchor>
  <xdr:twoCellAnchor>
    <xdr:from>
      <xdr:col>12</xdr:col>
      <xdr:colOff>152399</xdr:colOff>
      <xdr:row>27</xdr:row>
      <xdr:rowOff>111579</xdr:rowOff>
    </xdr:from>
    <xdr:to>
      <xdr:col>23</xdr:col>
      <xdr:colOff>217714</xdr:colOff>
      <xdr:row>31</xdr:row>
      <xdr:rowOff>163286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22E082AE-FDCF-4825-826B-6D23EBB000D5}"/>
            </a:ext>
          </a:extLst>
        </xdr:cNvPr>
        <xdr:cNvSpPr txBox="1"/>
      </xdr:nvSpPr>
      <xdr:spPr>
        <a:xfrm>
          <a:off x="8343899" y="6125936"/>
          <a:ext cx="8651422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The times student must wait for the bus is uniform over the interval from 0</a:t>
          </a:r>
          <a:r>
            <a:rPr lang="en-US" sz="2000" baseline="0">
              <a:latin typeface="Lucida Bright" panose="02040602050505020304" pitchFamily="18" charset="0"/>
            </a:rPr>
            <a:t> to 30 minutes. a = 0 and b =30</a:t>
          </a:r>
        </a:p>
        <a:p>
          <a:pPr algn="l"/>
          <a:r>
            <a:rPr lang="en-US" sz="2000" baseline="0">
              <a:latin typeface="Lucida Bright" panose="02040602050505020304" pitchFamily="18" charset="0"/>
            </a:rPr>
            <a:t>Area = height * base  = (1/(30 -0)) * (30 - 0) = 1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383721</xdr:colOff>
      <xdr:row>32</xdr:row>
      <xdr:rowOff>234043</xdr:rowOff>
    </xdr:from>
    <xdr:to>
      <xdr:col>12</xdr:col>
      <xdr:colOff>996042</xdr:colOff>
      <xdr:row>34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02B56C8-2613-4918-AD14-2A99925EDEA2}"/>
            </a:ext>
          </a:extLst>
        </xdr:cNvPr>
        <xdr:cNvSpPr txBox="1"/>
      </xdr:nvSpPr>
      <xdr:spPr>
        <a:xfrm>
          <a:off x="8575221" y="775879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c</a:t>
          </a:r>
        </a:p>
      </xdr:txBody>
    </xdr:sp>
    <xdr:clientData/>
  </xdr:twoCellAnchor>
  <xdr:twoCellAnchor>
    <xdr:from>
      <xdr:col>12</xdr:col>
      <xdr:colOff>340179</xdr:colOff>
      <xdr:row>35</xdr:row>
      <xdr:rowOff>81642</xdr:rowOff>
    </xdr:from>
    <xdr:to>
      <xdr:col>23</xdr:col>
      <xdr:colOff>405494</xdr:colOff>
      <xdr:row>41</xdr:row>
      <xdr:rowOff>81642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3BED000-AFA9-44B0-9F5C-FBEDE370E597}"/>
            </a:ext>
          </a:extLst>
        </xdr:cNvPr>
        <xdr:cNvSpPr txBox="1"/>
      </xdr:nvSpPr>
      <xdr:spPr>
        <a:xfrm>
          <a:off x="8531679" y="8395606"/>
          <a:ext cx="8651422" cy="1537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To</a:t>
          </a:r>
          <a:r>
            <a:rPr lang="en-US" sz="2000" baseline="0">
              <a:latin typeface="Lucida Bright" panose="02040602050505020304" pitchFamily="18" charset="0"/>
            </a:rPr>
            <a:t> find the mean use the formula:  </a:t>
          </a:r>
          <a:r>
            <a:rPr lang="el-GR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 =(a + b)/2 = (0 + 30)/2 =15</a:t>
          </a:r>
        </a:p>
        <a:p>
          <a:pPr algn="l"/>
          <a:endParaRPr lang="en-US" sz="20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The mean of the distribution is 15 minutes, so the typical wait time for bus service is 15 minutes.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517072</xdr:colOff>
      <xdr:row>43</xdr:row>
      <xdr:rowOff>81643</xdr:rowOff>
    </xdr:from>
    <xdr:to>
      <xdr:col>13</xdr:col>
      <xdr:colOff>81643</xdr:colOff>
      <xdr:row>45</xdr:row>
      <xdr:rowOff>122464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AFDF4A13-4B35-4BBF-8999-9FA5882C44C6}"/>
            </a:ext>
          </a:extLst>
        </xdr:cNvPr>
        <xdr:cNvSpPr txBox="1"/>
      </xdr:nvSpPr>
      <xdr:spPr>
        <a:xfrm>
          <a:off x="8708572" y="103142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d</a:t>
          </a:r>
        </a:p>
      </xdr:txBody>
    </xdr:sp>
    <xdr:clientData/>
  </xdr:twoCellAnchor>
  <xdr:twoCellAnchor>
    <xdr:from>
      <xdr:col>12</xdr:col>
      <xdr:colOff>381000</xdr:colOff>
      <xdr:row>46</xdr:row>
      <xdr:rowOff>95251</xdr:rowOff>
    </xdr:from>
    <xdr:to>
      <xdr:col>23</xdr:col>
      <xdr:colOff>446315</xdr:colOff>
      <xdr:row>52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8572500" y="10899322"/>
              <a:ext cx="8651422" cy="11021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rgbClr val="836967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𝑏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−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latin typeface="Cambria Math" panose="02040503050406030204" pitchFamily="18" charset="0"/>
                            </a:rPr>
                            <m:t>12</m:t>
                          </m:r>
                        </m:den>
                      </m:f>
                    </m:e>
                  </m:rad>
                  <m:r>
                    <a:rPr lang="en-US" sz="2400" b="0" i="1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40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30</m:t>
                                  </m:r>
                                  <m: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−</m:t>
                                  </m:r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0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12</m:t>
                          </m:r>
                        </m:den>
                      </m:f>
                    </m:e>
                  </m:rad>
                </m:oMath>
              </a14:m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Choice>
      <mc:Fallback xmlns="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8572500" y="10899322"/>
              <a:ext cx="8651422" cy="11021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400" i="0" baseline="0">
                  <a:latin typeface="Cambria Math" panose="02040503050406030204" pitchFamily="18" charset="0"/>
                </a:rPr>
                <a:t>𝑏−𝑎)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400" i="0" baseline="0">
                  <a:latin typeface="Cambria Math" panose="02040503050406030204" pitchFamily="18" charset="0"/>
                </a:rPr>
                <a:t>12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="0" i="0" baseline="0">
                  <a:latin typeface="Cambria Math" panose="02040503050406030204" pitchFamily="18" charset="0"/>
                </a:rPr>
                <a:t>=</a:t>
              </a:r>
              <a:r>
                <a:rPr lang="en-US" sz="2400">
                  <a:latin typeface="Lucida Bright" panose="02040602050505020304" pitchFamily="18" charset="0"/>
                </a:rPr>
                <a:t>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√((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30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0)^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2/12)</a:t>
              </a:r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Fallback>
    </mc:AlternateContent>
    <xdr:clientData/>
  </xdr:twoCellAnchor>
  <xdr:twoCellAnchor>
    <xdr:from>
      <xdr:col>12</xdr:col>
      <xdr:colOff>506187</xdr:colOff>
      <xdr:row>53</xdr:row>
      <xdr:rowOff>97972</xdr:rowOff>
    </xdr:from>
    <xdr:to>
      <xdr:col>13</xdr:col>
      <xdr:colOff>70758</xdr:colOff>
      <xdr:row>55</xdr:row>
      <xdr:rowOff>138793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E6E5429-4A88-409C-B344-8B06F31572A6}"/>
            </a:ext>
          </a:extLst>
        </xdr:cNvPr>
        <xdr:cNvSpPr txBox="1"/>
      </xdr:nvSpPr>
      <xdr:spPr>
        <a:xfrm>
          <a:off x="8697687" y="1223554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e</a:t>
          </a:r>
        </a:p>
      </xdr:txBody>
    </xdr:sp>
    <xdr:clientData/>
  </xdr:twoCellAnchor>
  <xdr:twoCellAnchor>
    <xdr:from>
      <xdr:col>12</xdr:col>
      <xdr:colOff>326571</xdr:colOff>
      <xdr:row>64</xdr:row>
      <xdr:rowOff>54430</xdr:rowOff>
    </xdr:from>
    <xdr:to>
      <xdr:col>24</xdr:col>
      <xdr:colOff>27213</xdr:colOff>
      <xdr:row>70</xdr:row>
      <xdr:rowOff>13609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DF9C7E-F12F-4384-AF9B-814697FB74B6}"/>
            </a:ext>
          </a:extLst>
        </xdr:cNvPr>
        <xdr:cNvSpPr txBox="1"/>
      </xdr:nvSpPr>
      <xdr:spPr>
        <a:xfrm>
          <a:off x="8518071" y="14287501"/>
          <a:ext cx="8980713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(25 &lt; wait time &lt; 30) = (1/(30-0))*5 = 0.1667</a:t>
          </a:r>
        </a:p>
      </xdr:txBody>
    </xdr:sp>
    <xdr:clientData/>
  </xdr:twoCellAnchor>
  <xdr:twoCellAnchor>
    <xdr:from>
      <xdr:col>13</xdr:col>
      <xdr:colOff>830035</xdr:colOff>
      <xdr:row>55</xdr:row>
      <xdr:rowOff>136072</xdr:rowOff>
    </xdr:from>
    <xdr:to>
      <xdr:col>18</xdr:col>
      <xdr:colOff>244927</xdr:colOff>
      <xdr:row>60</xdr:row>
      <xdr:rowOff>97972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FBFC892-F971-4383-BE0C-0BCACF2829C5}"/>
            </a:ext>
          </a:extLst>
        </xdr:cNvPr>
        <xdr:cNvSpPr/>
      </xdr:nvSpPr>
      <xdr:spPr>
        <a:xfrm>
          <a:off x="10069285" y="12654643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299356</xdr:colOff>
      <xdr:row>55</xdr:row>
      <xdr:rowOff>138793</xdr:rowOff>
    </xdr:from>
    <xdr:to>
      <xdr:col>19</xdr:col>
      <xdr:colOff>326570</xdr:colOff>
      <xdr:row>60</xdr:row>
      <xdr:rowOff>100693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5135D4BA-666C-494F-8240-0F6524ED339E}"/>
            </a:ext>
          </a:extLst>
        </xdr:cNvPr>
        <xdr:cNvSpPr/>
      </xdr:nvSpPr>
      <xdr:spPr>
        <a:xfrm>
          <a:off x="13702392" y="12657364"/>
          <a:ext cx="680357" cy="9144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462643</xdr:colOff>
      <xdr:row>61</xdr:row>
      <xdr:rowOff>27214</xdr:rowOff>
    </xdr:from>
    <xdr:to>
      <xdr:col>18</xdr:col>
      <xdr:colOff>394607</xdr:colOff>
      <xdr:row>63</xdr:row>
      <xdr:rowOff>68035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5BA70C7B-9735-48EB-B197-052451B5EA99}"/>
            </a:ext>
          </a:extLst>
        </xdr:cNvPr>
        <xdr:cNvSpPr txBox="1"/>
      </xdr:nvSpPr>
      <xdr:spPr>
        <a:xfrm>
          <a:off x="13185322" y="1368878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25</a:t>
          </a:r>
        </a:p>
      </xdr:txBody>
    </xdr:sp>
    <xdr:clientData/>
  </xdr:twoCellAnchor>
  <xdr:twoCellAnchor>
    <xdr:from>
      <xdr:col>19</xdr:col>
      <xdr:colOff>29936</xdr:colOff>
      <xdr:row>61</xdr:row>
      <xdr:rowOff>43543</xdr:rowOff>
    </xdr:from>
    <xdr:to>
      <xdr:col>19</xdr:col>
      <xdr:colOff>642257</xdr:colOff>
      <xdr:row>63</xdr:row>
      <xdr:rowOff>84364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1A1D3418-A77B-4ADD-99D2-A9A04DF4F64F}"/>
            </a:ext>
          </a:extLst>
        </xdr:cNvPr>
        <xdr:cNvSpPr txBox="1"/>
      </xdr:nvSpPr>
      <xdr:spPr>
        <a:xfrm>
          <a:off x="14086115" y="137051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30</a:t>
          </a:r>
        </a:p>
      </xdr:txBody>
    </xdr:sp>
    <xdr:clientData/>
  </xdr:twoCellAnchor>
  <xdr:twoCellAnchor>
    <xdr:from>
      <xdr:col>12</xdr:col>
      <xdr:colOff>508909</xdr:colOff>
      <xdr:row>72</xdr:row>
      <xdr:rowOff>5443</xdr:rowOff>
    </xdr:from>
    <xdr:to>
      <xdr:col>13</xdr:col>
      <xdr:colOff>73480</xdr:colOff>
      <xdr:row>74</xdr:row>
      <xdr:rowOff>46264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95BC655-C132-439A-A4D7-B57052082D16}"/>
            </a:ext>
          </a:extLst>
        </xdr:cNvPr>
        <xdr:cNvSpPr txBox="1"/>
      </xdr:nvSpPr>
      <xdr:spPr>
        <a:xfrm>
          <a:off x="8700409" y="157625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f</a:t>
          </a: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18</xdr:col>
      <xdr:colOff>530678</xdr:colOff>
      <xdr:row>79</xdr:row>
      <xdr:rowOff>152400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C7A1642-A8F4-4DA3-951C-5FD63EE27C2F}"/>
            </a:ext>
          </a:extLst>
        </xdr:cNvPr>
        <xdr:cNvSpPr/>
      </xdr:nvSpPr>
      <xdr:spPr>
        <a:xfrm>
          <a:off x="10355036" y="16328571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163287</xdr:colOff>
      <xdr:row>75</xdr:row>
      <xdr:rowOff>13607</xdr:rowOff>
    </xdr:from>
    <xdr:to>
      <xdr:col>16</xdr:col>
      <xdr:colOff>925285</xdr:colOff>
      <xdr:row>79</xdr:row>
      <xdr:rowOff>166007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88B5B67B-AA13-4DF2-9844-BEA95364B56F}"/>
            </a:ext>
          </a:extLst>
        </xdr:cNvPr>
        <xdr:cNvSpPr/>
      </xdr:nvSpPr>
      <xdr:spPr>
        <a:xfrm>
          <a:off x="11634108" y="16342178"/>
          <a:ext cx="1061356" cy="9144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789214</xdr:colOff>
      <xdr:row>80</xdr:row>
      <xdr:rowOff>122465</xdr:rowOff>
    </xdr:from>
    <xdr:to>
      <xdr:col>15</xdr:col>
      <xdr:colOff>285750</xdr:colOff>
      <xdr:row>82</xdr:row>
      <xdr:rowOff>163286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FE7E1EDF-D5BB-4770-9C0E-AC1A992CC6C6}"/>
            </a:ext>
          </a:extLst>
        </xdr:cNvPr>
        <xdr:cNvSpPr txBox="1"/>
      </xdr:nvSpPr>
      <xdr:spPr>
        <a:xfrm>
          <a:off x="11144250" y="17403536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16</xdr:col>
      <xdr:colOff>530679</xdr:colOff>
      <xdr:row>80</xdr:row>
      <xdr:rowOff>136071</xdr:rowOff>
    </xdr:from>
    <xdr:to>
      <xdr:col>17</xdr:col>
      <xdr:colOff>190500</xdr:colOff>
      <xdr:row>82</xdr:row>
      <xdr:rowOff>176892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DEE1A9E-0D42-4CDA-812B-162921EF98A6}"/>
            </a:ext>
          </a:extLst>
        </xdr:cNvPr>
        <xdr:cNvSpPr txBox="1"/>
      </xdr:nvSpPr>
      <xdr:spPr>
        <a:xfrm>
          <a:off x="12300858" y="17417142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12</xdr:col>
      <xdr:colOff>451757</xdr:colOff>
      <xdr:row>83</xdr:row>
      <xdr:rowOff>111580</xdr:rowOff>
    </xdr:from>
    <xdr:to>
      <xdr:col>24</xdr:col>
      <xdr:colOff>152399</xdr:colOff>
      <xdr:row>89</xdr:row>
      <xdr:rowOff>70759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62F3EDC5-B8D5-4716-8DCD-370A3F9C7654}"/>
            </a:ext>
          </a:extLst>
        </xdr:cNvPr>
        <xdr:cNvSpPr txBox="1"/>
      </xdr:nvSpPr>
      <xdr:spPr>
        <a:xfrm>
          <a:off x="8643257" y="17964151"/>
          <a:ext cx="8980713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(10 &lt; wait time &lt; 20) = (1/(30-0))*10 = 0.3333</a:t>
          </a:r>
        </a:p>
      </xdr:txBody>
    </xdr:sp>
    <xdr:clientData/>
  </xdr:twoCellAnchor>
  <xdr:twoCellAnchor>
    <xdr:from>
      <xdr:col>18</xdr:col>
      <xdr:colOff>141515</xdr:colOff>
      <xdr:row>80</xdr:row>
      <xdr:rowOff>141514</xdr:rowOff>
    </xdr:from>
    <xdr:to>
      <xdr:col>19</xdr:col>
      <xdr:colOff>100693</xdr:colOff>
      <xdr:row>82</xdr:row>
      <xdr:rowOff>182335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8905C38-FEBF-43D5-90CC-AD7A39F0CCA5}"/>
            </a:ext>
          </a:extLst>
        </xdr:cNvPr>
        <xdr:cNvSpPr txBox="1"/>
      </xdr:nvSpPr>
      <xdr:spPr>
        <a:xfrm>
          <a:off x="13544551" y="1742258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30</a:t>
          </a:r>
        </a:p>
      </xdr:txBody>
    </xdr:sp>
    <xdr:clientData/>
  </xdr:twoCellAnchor>
  <xdr:twoCellAnchor>
    <xdr:from>
      <xdr:col>13</xdr:col>
      <xdr:colOff>789215</xdr:colOff>
      <xdr:row>80</xdr:row>
      <xdr:rowOff>108858</xdr:rowOff>
    </xdr:from>
    <xdr:to>
      <xdr:col>14</xdr:col>
      <xdr:colOff>285750</xdr:colOff>
      <xdr:row>82</xdr:row>
      <xdr:rowOff>149679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A763B99-2833-470A-80E6-07100D3F35B3}"/>
            </a:ext>
          </a:extLst>
        </xdr:cNvPr>
        <xdr:cNvSpPr txBox="1"/>
      </xdr:nvSpPr>
      <xdr:spPr>
        <a:xfrm>
          <a:off x="10028465" y="17389929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0</a:t>
          </a:r>
        </a:p>
      </xdr:txBody>
    </xdr:sp>
    <xdr:clientData/>
  </xdr:twoCellAnchor>
  <xdr:twoCellAnchor>
    <xdr:from>
      <xdr:col>0</xdr:col>
      <xdr:colOff>119743</xdr:colOff>
      <xdr:row>8</xdr:row>
      <xdr:rowOff>141515</xdr:rowOff>
    </xdr:from>
    <xdr:to>
      <xdr:col>11</xdr:col>
      <xdr:colOff>489857</xdr:colOff>
      <xdr:row>37</xdr:row>
      <xdr:rowOff>141514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72EDECA-3488-4C66-B275-3413DB4269A8}"/>
            </a:ext>
          </a:extLst>
        </xdr:cNvPr>
        <xdr:cNvSpPr txBox="1"/>
      </xdr:nvSpPr>
      <xdr:spPr>
        <a:xfrm>
          <a:off x="119743" y="1621972"/>
          <a:ext cx="8447314" cy="7554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Lund199</a:t>
          </a:r>
        </a:p>
        <a:p>
          <a:r>
            <a:rPr lang="en-US" sz="2000" baseline="0">
              <a:latin typeface="Lucida Bright" panose="02040602050505020304" pitchFamily="18" charset="0"/>
            </a:rPr>
            <a:t>ASU provides bus service to students while they are on campus.</a:t>
          </a:r>
        </a:p>
        <a:p>
          <a:r>
            <a:rPr lang="en-US" sz="2000" baseline="0">
              <a:latin typeface="Lucida Bright" panose="02040602050505020304" pitchFamily="18" charset="0"/>
            </a:rPr>
            <a:t>A bus arrives at the Main Street stop every 30 minutes between 6am and 11am during weekdays.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Students arrive at the bus stop at random times. The time that a student waits is uniformly distributed from  0 to 30 minutes.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a. Draw a graph of this distribution.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b. Show that the area of this uniform distribution is 1.00.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mean waiting time?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d. What is the standard deviation of the waiting times?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e.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f. What is the probability a student will wait between 10 and 20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Uniform Distribution</a:t>
          </a:r>
        </a:p>
      </xdr:txBody>
    </xdr:sp>
    <xdr:clientData/>
  </xdr:twoCellAnchor>
  <xdr:twoCellAnchor>
    <xdr:from>
      <xdr:col>13</xdr:col>
      <xdr:colOff>337457</xdr:colOff>
      <xdr:row>11</xdr:row>
      <xdr:rowOff>32658</xdr:rowOff>
    </xdr:from>
    <xdr:to>
      <xdr:col>20</xdr:col>
      <xdr:colOff>185057</xdr:colOff>
      <xdr:row>14</xdr:row>
      <xdr:rowOff>97973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49A90D7-4E2B-4B82-9045-07F6424FF09C}"/>
            </a:ext>
          </a:extLst>
        </xdr:cNvPr>
        <xdr:cNvSpPr txBox="1"/>
      </xdr:nvSpPr>
      <xdr:spPr>
        <a:xfrm>
          <a:off x="10493828" y="2068287"/>
          <a:ext cx="5475515" cy="620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The hight: F(x)</a:t>
          </a:r>
          <a:r>
            <a:rPr lang="en-US" sz="2000" baseline="0">
              <a:latin typeface="Lucida Bright" panose="02040602050505020304" pitchFamily="18" charset="0"/>
            </a:rPr>
            <a:t> = 1/(b-a)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358958</xdr:colOff>
      <xdr:row>1</xdr:row>
      <xdr:rowOff>152672</xdr:rowOff>
    </xdr:from>
    <xdr:to>
      <xdr:col>9</xdr:col>
      <xdr:colOff>723901</xdr:colOff>
      <xdr:row>6</xdr:row>
      <xdr:rowOff>140154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3F1DD51-0FF7-45B7-88E9-1A29BD082F20}"/>
            </a:ext>
          </a:extLst>
        </xdr:cNvPr>
        <xdr:cNvSpPr/>
      </xdr:nvSpPr>
      <xdr:spPr>
        <a:xfrm>
          <a:off x="3620318" y="335552"/>
          <a:ext cx="5409383" cy="90188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14</a:t>
          </a:r>
        </a:p>
      </xdr:txBody>
    </xdr:sp>
    <xdr:clientData/>
  </xdr:twoCellAnchor>
  <xdr:twoCellAnchor>
    <xdr:from>
      <xdr:col>0</xdr:col>
      <xdr:colOff>375557</xdr:colOff>
      <xdr:row>9</xdr:row>
      <xdr:rowOff>146866</xdr:rowOff>
    </xdr:from>
    <xdr:to>
      <xdr:col>7</xdr:col>
      <xdr:colOff>865415</xdr:colOff>
      <xdr:row>34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266DB1-FA1C-46FB-8024-BAE58E4EC155}"/>
            </a:ext>
          </a:extLst>
        </xdr:cNvPr>
        <xdr:cNvSpPr txBox="1"/>
      </xdr:nvSpPr>
      <xdr:spPr>
        <a:xfrm>
          <a:off x="375557" y="1775641"/>
          <a:ext cx="6785883" cy="4910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 206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Freed Lind 152348</a:t>
          </a:r>
        </a:p>
        <a:p>
          <a:r>
            <a:rPr lang="en-US" sz="2000" baseline="0">
              <a:latin typeface="Lucida Bright" panose="02040602050505020304" pitchFamily="18" charset="0"/>
            </a:rPr>
            <a:t>You plan to choose six of ten recent job applicants to form the nucleus of a new department in your company.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If the order in which you choose your candidates is not important, how many different options will you have?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latin typeface="Lucida Bright" panose="02040602050505020304" pitchFamily="18" charset="0"/>
            </a:rPr>
            <a:t>b) 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 the order in which you choose your candidates is  important, how many different options will you have?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Counting Rules</a:t>
          </a:r>
          <a:endParaRPr lang="en-US" sz="20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778F8-D421-45AA-877C-E817E39089A7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4B2D4C6-76FF-4018-862A-33BAADB3DFA0}"/>
            </a:ext>
          </a:extLst>
        </xdr:cNvPr>
        <xdr:cNvCxnSpPr/>
      </xdr:nvCxnSpPr>
      <xdr:spPr>
        <a:xfrm flipH="1">
          <a:off x="7410450" y="1625782"/>
          <a:ext cx="0" cy="104089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2</xdr:row>
      <xdr:rowOff>66675</xdr:rowOff>
    </xdr:from>
    <xdr:to>
      <xdr:col>14</xdr:col>
      <xdr:colOff>298993</xdr:colOff>
      <xdr:row>6</xdr:row>
      <xdr:rowOff>36648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E77F740D-A977-491E-BD05-FD2C24042209}"/>
            </a:ext>
          </a:extLst>
        </xdr:cNvPr>
        <xdr:cNvSpPr/>
      </xdr:nvSpPr>
      <xdr:spPr>
        <a:xfrm>
          <a:off x="9801225" y="428625"/>
          <a:ext cx="2556418" cy="6938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676275</xdr:colOff>
      <xdr:row>2</xdr:row>
      <xdr:rowOff>0</xdr:rowOff>
    </xdr:from>
    <xdr:to>
      <xdr:col>15</xdr:col>
      <xdr:colOff>730156</xdr:colOff>
      <xdr:row>5</xdr:row>
      <xdr:rowOff>178254</xdr:rowOff>
    </xdr:to>
    <xdr:sp macro="" textlink="">
      <xdr:nvSpPr>
        <xdr:cNvPr id="6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59B818-3B14-4915-8860-026A1A3174AF}"/>
            </a:ext>
          </a:extLst>
        </xdr:cNvPr>
        <xdr:cNvSpPr/>
      </xdr:nvSpPr>
      <xdr:spPr>
        <a:xfrm>
          <a:off x="12734925" y="361950"/>
          <a:ext cx="2111281" cy="72117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1206683</xdr:colOff>
      <xdr:row>1</xdr:row>
      <xdr:rowOff>66947</xdr:rowOff>
    </xdr:from>
    <xdr:to>
      <xdr:col>8</xdr:col>
      <xdr:colOff>561976</xdr:colOff>
      <xdr:row>6</xdr:row>
      <xdr:rowOff>54429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FF523F7-8DAE-46AE-A4CE-F1264FAA9883}"/>
            </a:ext>
          </a:extLst>
        </xdr:cNvPr>
        <xdr:cNvSpPr/>
      </xdr:nvSpPr>
      <xdr:spPr>
        <a:xfrm>
          <a:off x="2473508" y="247922"/>
          <a:ext cx="5422718" cy="892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14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28849</xdr:colOff>
      <xdr:row>0</xdr:row>
      <xdr:rowOff>166824</xdr:rowOff>
    </xdr:from>
    <xdr:to>
      <xdr:col>2</xdr:col>
      <xdr:colOff>822960</xdr:colOff>
      <xdr:row>7</xdr:row>
      <xdr:rowOff>22860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807CEB-3B69-4330-91CB-7AEE14A74ECF}"/>
            </a:ext>
          </a:extLst>
        </xdr:cNvPr>
        <xdr:cNvSpPr/>
      </xdr:nvSpPr>
      <xdr:spPr>
        <a:xfrm>
          <a:off x="657499" y="166824"/>
          <a:ext cx="1432286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16755C8-2463-4AD5-81C0-02E2E07B458B}"/>
            </a:ext>
          </a:extLst>
        </xdr:cNvPr>
        <xdr:cNvCxnSpPr/>
      </xdr:nvCxnSpPr>
      <xdr:spPr>
        <a:xfrm flipH="1">
          <a:off x="7410450" y="1625782"/>
          <a:ext cx="0" cy="106222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223158</xdr:colOff>
      <xdr:row>9</xdr:row>
      <xdr:rowOff>127817</xdr:rowOff>
    </xdr:from>
    <xdr:to>
      <xdr:col>12</xdr:col>
      <xdr:colOff>533400</xdr:colOff>
      <xdr:row>12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08576A-1E4C-4F87-9B65-1A6E52AE8193}"/>
            </a:ext>
          </a:extLst>
        </xdr:cNvPr>
        <xdr:cNvSpPr txBox="1"/>
      </xdr:nvSpPr>
      <xdr:spPr>
        <a:xfrm>
          <a:off x="7557408" y="1756592"/>
          <a:ext cx="3643992" cy="6341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a) Use COMBIN</a:t>
          </a:r>
        </a:p>
      </xdr:txBody>
    </xdr:sp>
    <xdr:clientData/>
  </xdr:twoCellAnchor>
  <xdr:twoCellAnchor>
    <xdr:from>
      <xdr:col>8</xdr:col>
      <xdr:colOff>257175</xdr:colOff>
      <xdr:row>14</xdr:row>
      <xdr:rowOff>0</xdr:rowOff>
    </xdr:from>
    <xdr:to>
      <xdr:col>15</xdr:col>
      <xdr:colOff>85725</xdr:colOff>
      <xdr:row>20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A99D2B-217D-41BA-86DB-186B670D6ACE}"/>
            </a:ext>
          </a:extLst>
        </xdr:cNvPr>
        <xdr:cNvSpPr txBox="1"/>
      </xdr:nvSpPr>
      <xdr:spPr>
        <a:xfrm>
          <a:off x="7591425" y="2752725"/>
          <a:ext cx="66103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Path: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to Math &amp; Trig to</a:t>
          </a: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COMBIN (10,6)</a:t>
          </a:r>
        </a:p>
      </xdr:txBody>
    </xdr:sp>
    <xdr:clientData/>
  </xdr:twoCellAnchor>
  <xdr:twoCellAnchor>
    <xdr:from>
      <xdr:col>8</xdr:col>
      <xdr:colOff>228601</xdr:colOff>
      <xdr:row>21</xdr:row>
      <xdr:rowOff>95250</xdr:rowOff>
    </xdr:from>
    <xdr:to>
      <xdr:col>15</xdr:col>
      <xdr:colOff>38101</xdr:colOff>
      <xdr:row>29</xdr:row>
      <xdr:rowOff>133350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6451FB2-0A74-4436-A4F4-ADDA86A9FF77}"/>
            </a:ext>
          </a:extLst>
        </xdr:cNvPr>
        <xdr:cNvSpPr txBox="1"/>
      </xdr:nvSpPr>
      <xdr:spPr>
        <a:xfrm>
          <a:off x="7562851" y="4114800"/>
          <a:ext cx="659130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1" baseline="0">
            <a:solidFill>
              <a:srgbClr val="C00000"/>
            </a:solidFill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b) If the order is important than the Path is: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More Functions to Statistical to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PERMUT(10,6)</a:t>
          </a:r>
        </a:p>
      </xdr:txBody>
    </xdr:sp>
    <xdr:clientData/>
  </xdr:twoCellAnchor>
  <xdr:twoCellAnchor>
    <xdr:from>
      <xdr:col>0</xdr:col>
      <xdr:colOff>295275</xdr:colOff>
      <xdr:row>9</xdr:row>
      <xdr:rowOff>76200</xdr:rowOff>
    </xdr:from>
    <xdr:to>
      <xdr:col>7</xdr:col>
      <xdr:colOff>785133</xdr:colOff>
      <xdr:row>32</xdr:row>
      <xdr:rowOff>291284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D8EF2E-8879-4922-AF6E-5B1714997147}"/>
            </a:ext>
          </a:extLst>
        </xdr:cNvPr>
        <xdr:cNvSpPr txBox="1"/>
      </xdr:nvSpPr>
      <xdr:spPr>
        <a:xfrm>
          <a:off x="295275" y="1704975"/>
          <a:ext cx="6785883" cy="4910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 206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Freed Lind 152348</a:t>
          </a:r>
        </a:p>
        <a:p>
          <a:r>
            <a:rPr lang="en-US" sz="2000" baseline="0">
              <a:latin typeface="Lucida Bright" panose="02040602050505020304" pitchFamily="18" charset="0"/>
            </a:rPr>
            <a:t>You plan to choose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six of ten </a:t>
          </a:r>
          <a:r>
            <a:rPr lang="en-US" sz="2000" baseline="0">
              <a:latin typeface="Lucida Bright" panose="02040602050505020304" pitchFamily="18" charset="0"/>
            </a:rPr>
            <a:t>recent job applicants to form the nucleus of a new department in your company.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If the order in which you choose your candidates is not important, how many different options will you have?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latin typeface="Lucida Bright" panose="02040602050505020304" pitchFamily="18" charset="0"/>
            </a:rPr>
            <a:t>b) 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 the order in which you choose your candidates is  important, how many different options will you have?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Counting Rules</a:t>
          </a:r>
          <a:endParaRPr lang="en-US" sz="20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866610</xdr:colOff>
      <xdr:row>0</xdr:row>
      <xdr:rowOff>0</xdr:rowOff>
    </xdr:from>
    <xdr:to>
      <xdr:col>11</xdr:col>
      <xdr:colOff>866970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89EDA2CF-D3A6-4B36-AA79-2E4C75F4211C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0</xdr:row>
      <xdr:rowOff>0</xdr:rowOff>
    </xdr:from>
    <xdr:to>
      <xdr:col>9</xdr:col>
      <xdr:colOff>438270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6212B39E-B384-4BDB-BB62-D305F1FFAEBD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326570</xdr:colOff>
      <xdr:row>2</xdr:row>
      <xdr:rowOff>18142</xdr:rowOff>
    </xdr:from>
    <xdr:to>
      <xdr:col>9</xdr:col>
      <xdr:colOff>446313</xdr:colOff>
      <xdr:row>7</xdr:row>
      <xdr:rowOff>31749</xdr:rowOff>
    </xdr:to>
    <xdr:sp macro="" textlink="">
      <xdr:nvSpPr>
        <xdr:cNvPr id="20" name="Rounded Rectangle 1">
          <a:extLst>
            <a:ext uri="{FF2B5EF4-FFF2-40B4-BE49-F238E27FC236}">
              <a16:creationId xmlns:a16="http://schemas.microsoft.com/office/drawing/2014/main" id="{917BBA60-4B93-4E4B-8354-6D2CFF7948FB}"/>
            </a:ext>
          </a:extLst>
        </xdr:cNvPr>
        <xdr:cNvSpPr/>
      </xdr:nvSpPr>
      <xdr:spPr>
        <a:xfrm>
          <a:off x="2856410" y="383902"/>
          <a:ext cx="6497683" cy="9280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13 </a:t>
          </a:r>
          <a:endParaRPr lang="en-US" sz="20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22" name="Left Arrow 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1E704356-81DC-485F-9337-55F83A80EFE4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1029606</xdr:colOff>
      <xdr:row>7</xdr:row>
      <xdr:rowOff>152400</xdr:rowOff>
    </xdr:from>
    <xdr:to>
      <xdr:col>9</xdr:col>
      <xdr:colOff>1029606</xdr:colOff>
      <xdr:row>26</xdr:row>
      <xdr:rowOff>21952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3E1867ED-6C5F-40BF-9AE6-6944DCA40FC2}"/>
            </a:ext>
          </a:extLst>
        </xdr:cNvPr>
        <xdr:cNvCxnSpPr/>
      </xdr:nvCxnSpPr>
      <xdr:spPr>
        <a:xfrm flipH="1">
          <a:off x="10173606" y="1397000"/>
          <a:ext cx="0" cy="651165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170088</xdr:colOff>
      <xdr:row>2</xdr:row>
      <xdr:rowOff>61232</xdr:rowOff>
    </xdr:from>
    <xdr:to>
      <xdr:col>12</xdr:col>
      <xdr:colOff>952500</xdr:colOff>
      <xdr:row>6</xdr:row>
      <xdr:rowOff>126455</xdr:rowOff>
    </xdr:to>
    <xdr:sp macro="" textlink="">
      <xdr:nvSpPr>
        <xdr:cNvPr id="24" name="Rounded Rectangle 11">
          <a:extLst>
            <a:ext uri="{FF2B5EF4-FFF2-40B4-BE49-F238E27FC236}">
              <a16:creationId xmlns:a16="http://schemas.microsoft.com/office/drawing/2014/main" id="{49AC4CA9-669D-4C6F-9C42-1BF32A19A9FD}"/>
            </a:ext>
          </a:extLst>
        </xdr:cNvPr>
        <xdr:cNvSpPr/>
      </xdr:nvSpPr>
      <xdr:spPr>
        <a:xfrm>
          <a:off x="10520588" y="416832"/>
          <a:ext cx="3246212" cy="77642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283030</xdr:colOff>
      <xdr:row>2</xdr:row>
      <xdr:rowOff>0</xdr:rowOff>
    </xdr:from>
    <xdr:to>
      <xdr:col>17</xdr:col>
      <xdr:colOff>538296</xdr:colOff>
      <xdr:row>6</xdr:row>
      <xdr:rowOff>76200</xdr:rowOff>
    </xdr:to>
    <xdr:sp macro="" textlink="">
      <xdr:nvSpPr>
        <xdr:cNvPr id="25" name="Rounded Rectangle 1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1DE3A2E9-EE19-4230-87D4-B027CDAE4663}"/>
            </a:ext>
          </a:extLst>
        </xdr:cNvPr>
        <xdr:cNvSpPr/>
      </xdr:nvSpPr>
      <xdr:spPr>
        <a:xfrm>
          <a:off x="14786430" y="355600"/>
          <a:ext cx="2109466" cy="787400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558800</xdr:colOff>
      <xdr:row>8</xdr:row>
      <xdr:rowOff>38100</xdr:rowOff>
    </xdr:from>
    <xdr:to>
      <xdr:col>9</xdr:col>
      <xdr:colOff>732972</xdr:colOff>
      <xdr:row>12</xdr:row>
      <xdr:rowOff>228600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531494E-A4B3-400D-950C-2201EBC0B595}"/>
            </a:ext>
          </a:extLst>
        </xdr:cNvPr>
        <xdr:cNvSpPr txBox="1"/>
      </xdr:nvSpPr>
      <xdr:spPr>
        <a:xfrm>
          <a:off x="558800" y="1460500"/>
          <a:ext cx="9318172" cy="1435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data points write the equation of the Coefficient of Variation:</a:t>
          </a:r>
          <a:endParaRPr lang="en-US" sz="24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Descriptive Statistics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237854</xdr:colOff>
      <xdr:row>1</xdr:row>
      <xdr:rowOff>31569</xdr:rowOff>
    </xdr:from>
    <xdr:to>
      <xdr:col>9</xdr:col>
      <xdr:colOff>642257</xdr:colOff>
      <xdr:row>6</xdr:row>
      <xdr:rowOff>19051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8360294-34B8-4EE7-A788-455977E2FE3E}"/>
            </a:ext>
          </a:extLst>
        </xdr:cNvPr>
        <xdr:cNvSpPr/>
      </xdr:nvSpPr>
      <xdr:spPr>
        <a:xfrm>
          <a:off x="3492683" y="216626"/>
          <a:ext cx="5433603" cy="9127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13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350885</xdr:colOff>
      <xdr:row>0</xdr:row>
      <xdr:rowOff>100149</xdr:rowOff>
    </xdr:from>
    <xdr:to>
      <xdr:col>2</xdr:col>
      <xdr:colOff>1136832</xdr:colOff>
      <xdr:row>6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D3DCDC-057C-4BF7-86E6-CF6D1BBED6EE}"/>
            </a:ext>
          </a:extLst>
        </xdr:cNvPr>
        <xdr:cNvSpPr/>
      </xdr:nvSpPr>
      <xdr:spPr>
        <a:xfrm>
          <a:off x="973185" y="100149"/>
          <a:ext cx="1420947" cy="110381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84364</xdr:colOff>
      <xdr:row>2</xdr:row>
      <xdr:rowOff>34017</xdr:rowOff>
    </xdr:from>
    <xdr:to>
      <xdr:col>12</xdr:col>
      <xdr:colOff>544286</xdr:colOff>
      <xdr:row>6</xdr:row>
      <xdr:rowOff>3990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9840727D-7847-4F28-BA64-5DC9AD8845EF}"/>
            </a:ext>
          </a:extLst>
        </xdr:cNvPr>
        <xdr:cNvSpPr/>
      </xdr:nvSpPr>
      <xdr:spPr>
        <a:xfrm>
          <a:off x="10665278" y="404131"/>
          <a:ext cx="2930979" cy="71020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11</xdr:col>
      <xdr:colOff>866610</xdr:colOff>
      <xdr:row>11</xdr:row>
      <xdr:rowOff>132645</xdr:rowOff>
    </xdr:from>
    <xdr:to>
      <xdr:col>11</xdr:col>
      <xdr:colOff>866970</xdr:colOff>
      <xdr:row>11</xdr:row>
      <xdr:rowOff>133005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11</xdr:row>
      <xdr:rowOff>161445</xdr:rowOff>
    </xdr:from>
    <xdr:to>
      <xdr:col>9</xdr:col>
      <xdr:colOff>438270</xdr:colOff>
      <xdr:row>11</xdr:row>
      <xdr:rowOff>161805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866610</xdr:colOff>
      <xdr:row>0</xdr:row>
      <xdr:rowOff>0</xdr:rowOff>
    </xdr:from>
    <xdr:to>
      <xdr:col>11</xdr:col>
      <xdr:colOff>866970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7E38871E-61F6-482E-B4EA-C0DBE7E6A565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0</xdr:row>
      <xdr:rowOff>0</xdr:rowOff>
    </xdr:from>
    <xdr:to>
      <xdr:col>9</xdr:col>
      <xdr:colOff>438270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9F7EEC33-3E3D-42D1-B528-788E31CCC79F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1029606</xdr:colOff>
      <xdr:row>7</xdr:row>
      <xdr:rowOff>152400</xdr:rowOff>
    </xdr:from>
    <xdr:to>
      <xdr:col>9</xdr:col>
      <xdr:colOff>1029606</xdr:colOff>
      <xdr:row>27</xdr:row>
      <xdr:rowOff>21952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1A6D093-9CDE-4379-959A-DBA62CEFAF1C}"/>
            </a:ext>
          </a:extLst>
        </xdr:cNvPr>
        <xdr:cNvCxnSpPr/>
      </xdr:nvCxnSpPr>
      <xdr:spPr>
        <a:xfrm flipH="1">
          <a:off x="10165986" y="1432560"/>
          <a:ext cx="0" cy="620939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546100</xdr:colOff>
      <xdr:row>7</xdr:row>
      <xdr:rowOff>165100</xdr:rowOff>
    </xdr:from>
    <xdr:to>
      <xdr:col>9</xdr:col>
      <xdr:colOff>720272</xdr:colOff>
      <xdr:row>12</xdr:row>
      <xdr:rowOff>330200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9065954-D8B4-4F32-AAB9-355A5AC873A3}"/>
            </a:ext>
          </a:extLst>
        </xdr:cNvPr>
        <xdr:cNvSpPr txBox="1"/>
      </xdr:nvSpPr>
      <xdr:spPr>
        <a:xfrm>
          <a:off x="546100" y="1409700"/>
          <a:ext cx="9318172" cy="158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data points write the equation of the Coefficient of Variation:</a:t>
          </a:r>
          <a:endParaRPr lang="en-US" sz="2400" b="1" baseline="0">
            <a:solidFill>
              <a:srgbClr val="002060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Descriptive Statistics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241300</xdr:colOff>
      <xdr:row>10</xdr:row>
      <xdr:rowOff>190500</xdr:rowOff>
    </xdr:from>
    <xdr:to>
      <xdr:col>23</xdr:col>
      <xdr:colOff>127000</xdr:colOff>
      <xdr:row>12</xdr:row>
      <xdr:rowOff>139700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A516C3-3936-42E8-AD7E-0CF514581958}"/>
            </a:ext>
          </a:extLst>
        </xdr:cNvPr>
        <xdr:cNvSpPr txBox="1"/>
      </xdr:nvSpPr>
      <xdr:spPr>
        <a:xfrm>
          <a:off x="16179800" y="2146300"/>
          <a:ext cx="6553200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Ratio of Standard Deviation to the Mean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endParaRPr lang="en-US" sz="2400">
            <a:effectLst/>
            <a:latin typeface="Lucida Bright" panose="020406020505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400">
            <a:effectLst/>
            <a:latin typeface="Lucida Bright" panose="02040602050505020304" pitchFamily="18" charset="0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35108</xdr:colOff>
      <xdr:row>2</xdr:row>
      <xdr:rowOff>272</xdr:rowOff>
    </xdr:from>
    <xdr:to>
      <xdr:col>8</xdr:col>
      <xdr:colOff>923926</xdr:colOff>
      <xdr:row>6</xdr:row>
      <xdr:rowOff>85725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C1C3FA1-D30E-4042-B3F8-B03BF72EFBE4}"/>
            </a:ext>
          </a:extLst>
        </xdr:cNvPr>
        <xdr:cNvSpPr/>
      </xdr:nvSpPr>
      <xdr:spPr>
        <a:xfrm>
          <a:off x="2568758" y="362222"/>
          <a:ext cx="5689418" cy="80935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394607</xdr:colOff>
      <xdr:row>10</xdr:row>
      <xdr:rowOff>99241</xdr:rowOff>
    </xdr:from>
    <xdr:to>
      <xdr:col>7</xdr:col>
      <xdr:colOff>884465</xdr:colOff>
      <xdr:row>31</xdr:row>
      <xdr:rowOff>272142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E232B9-BC3F-45FC-BC56-88FCA053E8CE}"/>
            </a:ext>
          </a:extLst>
        </xdr:cNvPr>
        <xdr:cNvSpPr txBox="1"/>
      </xdr:nvSpPr>
      <xdr:spPr>
        <a:xfrm>
          <a:off x="394607" y="1949812"/>
          <a:ext cx="6749144" cy="40699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Two of your sales people are making important sales calls this week. </a:t>
          </a: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According to your best estimate, salesman A has a 0.6 of making a sale.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The probability of salesman B making a sale is put at 0.8. Probability of both making a sale is 0.5.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B makes a sale, how likely is that A makes a sale as well?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Conditional Probability</a:t>
          </a:r>
          <a:endParaRPr lang="en-US" sz="20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428899</xdr:colOff>
      <xdr:row>1</xdr:row>
      <xdr:rowOff>42999</xdr:rowOff>
    </xdr:from>
    <xdr:to>
      <xdr:col>2</xdr:col>
      <xdr:colOff>594360</xdr:colOff>
      <xdr:row>7</xdr:row>
      <xdr:rowOff>80010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ABBC43-642E-4926-A138-E7FC3A466DF7}"/>
            </a:ext>
          </a:extLst>
        </xdr:cNvPr>
        <xdr:cNvSpPr/>
      </xdr:nvSpPr>
      <xdr:spPr>
        <a:xfrm>
          <a:off x="428899" y="223974"/>
          <a:ext cx="1432286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3B54C34-3582-45E2-A35E-9B2B8DDBF10B}"/>
            </a:ext>
          </a:extLst>
        </xdr:cNvPr>
        <xdr:cNvCxnSpPr/>
      </xdr:nvCxnSpPr>
      <xdr:spPr>
        <a:xfrm flipH="1">
          <a:off x="7410450" y="1625782"/>
          <a:ext cx="0" cy="103327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2</xdr:row>
      <xdr:rowOff>104775</xdr:rowOff>
    </xdr:from>
    <xdr:to>
      <xdr:col>12</xdr:col>
      <xdr:colOff>718093</xdr:colOff>
      <xdr:row>6</xdr:row>
      <xdr:rowOff>74748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A83ACBB3-D27D-45D7-9A53-4985EF85814C}"/>
            </a:ext>
          </a:extLst>
        </xdr:cNvPr>
        <xdr:cNvSpPr/>
      </xdr:nvSpPr>
      <xdr:spPr>
        <a:xfrm>
          <a:off x="8829675" y="466725"/>
          <a:ext cx="2556418" cy="6938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114300</xdr:colOff>
      <xdr:row>1</xdr:row>
      <xdr:rowOff>171450</xdr:rowOff>
    </xdr:from>
    <xdr:to>
      <xdr:col>15</xdr:col>
      <xdr:colOff>768256</xdr:colOff>
      <xdr:row>6</xdr:row>
      <xdr:rowOff>83004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A5122D-72A3-490A-9763-65AE2236AF0E}"/>
            </a:ext>
          </a:extLst>
        </xdr:cNvPr>
        <xdr:cNvSpPr/>
      </xdr:nvSpPr>
      <xdr:spPr>
        <a:xfrm>
          <a:off x="11858625" y="352425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21:46:07.3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21:46:07.3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19:48:56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19:48:57.4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12T02:37:45.70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2-12T02:37:45.70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06:45.584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1731 12,'0'-1,"0"1,0-1,0 1,0 0,0-1,0 1,0-1,0 1,0 0,0-1,0 1,0-1,0 1,0 0,1-1,-1 1,0 0,0-1,0 1,1 0,-1-1,0 1,1 0,-1-1,0 1,1 0,-1 0,0-1,1 1,-1 0,0 0,1 0,-1 0,0 0,1-1,-1 1,1 0,-1 0,1 0,20 7,17 18,-30-17,0 1,0-1,-1 1,0 1,0-1,-1 0,-1 2,0-1,0 0,-1 1,0 0,-1 0,2 17,0 10,-3 2,-4 61,1-64,0-18,-2 0,1 1,-2-1,-1-1,-1 1,0 0,-1-2,-1 1,-1 0,-23 32,23-38,-1 0,-1 0,0 0,0-2,-1 1,-1-1,0-2,0 2,-1-2,0 0,-1-2,0 1,0-1,-20 5,-16 1,34-10,0 1,0 2,0 0,1 1,-1 0,1 1,-28 17,25-12,-2-1,0 1,-29 8,25-9,-46 24,-205 120,267-150,1 1,-1-2,1 2,0 1,1 0,-1-1,2 1,-1 0,1 1,0 0,0 1,1-1,0 0,1 1,0 0,1 0,0 0,0 0,1 1,0 0,0 15,0-4,2-1,0 1,1-1,2 1,0-1,1 0,1 0,1-1,13 28,-1-11,2 0,2-2,1 0,2-1,1-3,1 2,2-3,63 49,-77-68,0-3,1 1,-1-1,1-2,1 1,-1-1,1 0,0-2,27 2,48 13,169 35,-239-48,0 3,-1 1,0-2,0 3,22 14,88 67,-127-89,0 1,0 0,0 0,-1 0,0 1,1 0,-1 0,-1-1,1 1,-1 0,1 1,-1-2,0 2,-1-1,1 0,-1 1,0 0,0 0,-1-1,1 9,-2-5,-1-1,1-1,-1 2,-1 0,1-2,-1 1,-1 0,1-1,-1 0,0 1,-1 0,-6 5,-15 15,-1 0,0-1,-3-3,0 0,-1-1,-1-2,-2 0,0-3,-48 19,-15 9,71-32,0 0,-48 15,-32 6,72-20,-1-4,0 0,0-1,-65 6,-163-16,170-3,-109 9,192-4,0 1,-1 1,1 0,0 0,0 0,0 1,1 1,-13 7,-70 51,54-33,-6-1,24-17,1 2,-30 26,43-34,1 0,0-1,0 2,0 0,1 0,0-2,1 2,0 1,0-1,0 0,1 0,-2 8,2-1,-1 1,2 0,0-1,1 1,0-2,1 2,1-1,1 0,0 2,0-3,2 1,0-1,1 0,0 1,1-2,1 2,0-3,19 24,5-5,0 0,3-2,0-2,1-2,2 0,45 18,142 71,-204-105,0-1,0 0,1-2,0 0,0-1,37 1,141-7,-80-2,-7 3,5-1,187 19,-264-12,66 18,-89-19,-1 3,0 0,0 0,0 2,-1 0,18 14,-12-9,-2 0,-1-1,0 2,26 27,-43-40,1 1,0 0,0 0,-1-1,0 1,0 1,0-1,0 1,0 0,-1-1,1 0,-1 1,0-1,-1 1,1 0,0 0,-1 0,0-1,0 1,0 0,-1 0,0-1,1 1,-1 0,0-1,-1 1,1 0,-3 5,-1-5,0 1,0 0,0-1,0 1,-1-1,0-1,0 1,0-1,0 0,-1 0,1 0,-8 2,-40 20,-2 15,37-25,1-2,-2-1,0 1,-1-2,0-1,-23 7,10-5,-13 5,-1-3,0-1,-1-3,-74 7,-36 0,-18 1,127-14,1 1,-87 21,76-13,-66 7,13-3,78-10,-1-1,-43 2,39-6,1 2,0 2,0 2,0 1,1 2,-59 24,59-21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16:02.463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50:33.500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10 0,'-7'0,"5"0,9 7,9 1,9 0,0 5,2 0,-3 5,-6 5,-6 6,-5 3,-10 4,-11 2,-10-6,0-2,3 1,6 1,5 2,4 1,10-5,17-8,11-7,14-7,4 2,1 6,-1 6,-4 7,-3-3,-2 2,-2 1,-8 3,-8 3,-9 1,-7 1,-10 1,-12-6,-3-2,-5 0,-5-5,-4 0,4 1,-1-2,-1-6,4 0,1-3,4 3,-1-2,-3 2,-4-1,-3-3,4 7,7 8,6 12,6 5,5 7,3 2,8-9,9-13,9-11,5-10,6-6,2-5,1-3,1 0,-1 0,0 0,0 0,-1 1,0 1,0-1,0 1,0 0,0 1,-1-1,1 0,0 0,0 0,-1 0,1 0,0 0,6 0,2 0,7 0,0 0,-3 0,-2 6,-4 3,-9 6,-11 6,-9 7,-7 5,-5 3,-3 2,-8 1,-9 0,-8-7,-7-8,-3-9,-3-7,-1-4,-1-3,1-2,-1-1,2 0,-1 1,1 0,-6 0,-2 1,-7 0,1 0,1 0,4 0,3 0,2 0,3 0,1 0,1 0,-1 0,1 13,0 4,0-1,6 4,1 4,7 5,7 4,6 3,5 1,3 2,9-7,15-8,11-8,13-8,10-4,4-3,-4-2,-3-1,-5 1,-5-1,4 1,1 1,-3-1,-1 1,-3 0,-1 0,-1 0,-1 0,-1 0,1 0,-1 0,1 0,-1 0,1 0,0 0,0 0,-1 0,1 0,0 0,-1 0,8 0,1 0,6 0,1 0,5 0,-3 0,4 0,-3 0,3 0,-3 0,2 0,-2 0,-4 0,-5 0,-4 0,-3 0,-1 0,-2 0,0 0,0 0,0 0,0 0,-6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RowColHeaders="0" tabSelected="1" zoomScale="40" zoomScaleNormal="40" workbookViewId="0">
      <selection activeCell="AL25" sqref="AL25"/>
    </sheetView>
  </sheetViews>
  <sheetFormatPr defaultColWidth="9.109375" defaultRowHeight="14.4" x14ac:dyDescent="0.3"/>
  <cols>
    <col min="1" max="16384" width="9.109375" style="12"/>
  </cols>
  <sheetData>
    <row r="1" spans="1:1" x14ac:dyDescent="0.3">
      <c r="A1" s="12" t="s">
        <v>0</v>
      </c>
    </row>
    <row r="22" spans="5:11" x14ac:dyDescent="0.3">
      <c r="E22" s="79"/>
      <c r="F22" s="79"/>
      <c r="G22" s="79"/>
      <c r="H22" s="79"/>
      <c r="I22" s="79"/>
      <c r="J22" s="79"/>
      <c r="K22" s="79"/>
    </row>
    <row r="23" spans="5:11" x14ac:dyDescent="0.3">
      <c r="E23" s="79"/>
      <c r="F23" s="79"/>
      <c r="G23" s="79"/>
      <c r="H23" s="79"/>
      <c r="I23" s="79"/>
      <c r="J23" s="79"/>
      <c r="K23" s="79"/>
    </row>
    <row r="24" spans="5:11" x14ac:dyDescent="0.3">
      <c r="E24" s="79"/>
      <c r="F24" s="79"/>
      <c r="G24" s="79"/>
      <c r="H24" s="79"/>
      <c r="I24" s="79"/>
      <c r="J24" s="79"/>
      <c r="K24" s="79"/>
    </row>
    <row r="25" spans="5:11" x14ac:dyDescent="0.3">
      <c r="E25" s="79"/>
      <c r="F25" s="79"/>
      <c r="G25" s="79"/>
      <c r="H25" s="79"/>
      <c r="I25" s="79"/>
      <c r="J25" s="79"/>
      <c r="K25" s="79"/>
    </row>
    <row r="26" spans="5:11" x14ac:dyDescent="0.3">
      <c r="E26" s="79"/>
      <c r="F26" s="79"/>
      <c r="G26" s="79"/>
      <c r="H26" s="79"/>
      <c r="I26" s="79"/>
      <c r="J26" s="79"/>
      <c r="K26" s="79"/>
    </row>
    <row r="27" spans="5:11" x14ac:dyDescent="0.3">
      <c r="E27" s="79"/>
      <c r="F27" s="79"/>
      <c r="G27" s="79"/>
      <c r="H27" s="79"/>
      <c r="I27" s="79"/>
      <c r="J27" s="79"/>
      <c r="K27" s="79"/>
    </row>
    <row r="28" spans="5:11" x14ac:dyDescent="0.3">
      <c r="E28" s="79"/>
      <c r="F28" s="79"/>
      <c r="G28" s="79"/>
      <c r="H28" s="79"/>
      <c r="I28" s="79"/>
      <c r="J28" s="79"/>
      <c r="K28" s="79"/>
    </row>
    <row r="29" spans="5:11" x14ac:dyDescent="0.3">
      <c r="E29" s="79"/>
      <c r="F29" s="79"/>
      <c r="G29" s="79"/>
      <c r="H29" s="79"/>
      <c r="I29" s="79"/>
      <c r="J29" s="79"/>
      <c r="K29" s="79"/>
    </row>
  </sheetData>
  <mergeCells count="1">
    <mergeCell ref="E22:K29"/>
  </mergeCells>
  <pageMargins left="0.7" right="0.7" top="0.75" bottom="0.75" header="0.3" footer="0.3"/>
  <pageSetup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7A1A-CF7C-4179-A287-627A77DA65D8}">
  <sheetPr>
    <pageSetUpPr fitToPage="1"/>
  </sheetPr>
  <dimension ref="B12:P53"/>
  <sheetViews>
    <sheetView zoomScale="80" zoomScaleNormal="80" workbookViewId="0">
      <selection activeCell="L27" sqref="L27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7" width="14.6640625" style="3" customWidth="1"/>
    <col min="8" max="8" width="15.109375" style="3" customWidth="1"/>
    <col min="9" max="9" width="14.44140625" style="3" customWidth="1"/>
    <col min="10" max="10" width="14.5546875" style="3" customWidth="1"/>
    <col min="11" max="11" width="4.88671875" style="3" customWidth="1"/>
    <col min="12" max="12" width="14.6640625" style="3" customWidth="1"/>
    <col min="13" max="13" width="15.6640625" style="3" customWidth="1"/>
    <col min="14" max="14" width="16.6640625" style="3" customWidth="1"/>
    <col min="15" max="15" width="4.5546875" style="3" customWidth="1"/>
    <col min="16" max="16" width="30" style="3" customWidth="1"/>
    <col min="17" max="17" width="30.5546875" style="3" customWidth="1"/>
    <col min="18" max="18" width="13" style="3" customWidth="1"/>
    <col min="19" max="19" width="10.6640625" style="3" customWidth="1"/>
    <col min="20" max="20" width="10.88671875" style="3" customWidth="1"/>
    <col min="21" max="21" width="11" style="3" customWidth="1"/>
    <col min="22" max="22" width="14.6640625" style="3" customWidth="1"/>
    <col min="23" max="23" width="12.33203125" style="3" customWidth="1"/>
    <col min="24" max="24" width="10.6640625" style="3" customWidth="1"/>
    <col min="25" max="16384" width="9.109375" style="3"/>
  </cols>
  <sheetData>
    <row r="12" spans="16:16" x14ac:dyDescent="0.3">
      <c r="P12" s="3" t="s">
        <v>21</v>
      </c>
    </row>
    <row r="20" spans="10:11" ht="29.4" x14ac:dyDescent="0.3">
      <c r="J20" s="87">
        <f>0.5/0.8</f>
        <v>0.625</v>
      </c>
      <c r="K20" s="88"/>
    </row>
    <row r="24" spans="10:11" ht="14.4" customHeight="1" x14ac:dyDescent="0.3"/>
    <row r="25" spans="10:11" ht="15" customHeight="1" x14ac:dyDescent="0.3"/>
    <row r="32" spans="10:11" ht="21" customHeight="1" x14ac:dyDescent="0.3"/>
    <row r="33" spans="10:14" ht="24.6" customHeight="1" x14ac:dyDescent="0.3"/>
    <row r="34" spans="10:14" ht="23.4" customHeight="1" x14ac:dyDescent="0.3"/>
    <row r="35" spans="10:14" ht="21" customHeight="1" x14ac:dyDescent="0.3"/>
    <row r="36" spans="10:14" ht="25.2" customHeight="1" x14ac:dyDescent="0.3">
      <c r="J36" s="14"/>
    </row>
    <row r="37" spans="10:14" ht="22.95" customHeight="1" x14ac:dyDescent="0.3"/>
    <row r="38" spans="10:14" ht="21.6" customHeight="1" x14ac:dyDescent="0.3"/>
    <row r="40" spans="10:14" ht="22.95" customHeight="1" x14ac:dyDescent="0.3"/>
    <row r="41" spans="10:14" ht="22.95" customHeight="1" x14ac:dyDescent="0.3"/>
    <row r="42" spans="10:14" ht="22.95" customHeight="1" x14ac:dyDescent="0.3"/>
    <row r="43" spans="10:14" ht="22.95" customHeight="1" x14ac:dyDescent="0.3"/>
    <row r="44" spans="10:14" ht="22.95" customHeight="1" x14ac:dyDescent="0.3"/>
    <row r="45" spans="10:14" ht="18.600000000000001" customHeight="1" x14ac:dyDescent="0.3"/>
    <row r="46" spans="10:14" ht="18.600000000000001" customHeight="1" x14ac:dyDescent="0.3"/>
    <row r="47" spans="10:14" ht="30" customHeight="1" x14ac:dyDescent="0.3"/>
    <row r="48" spans="10:14" ht="16.95" customHeight="1" x14ac:dyDescent="0.3">
      <c r="N48" s="2"/>
    </row>
    <row r="49" spans="2:14" ht="15" customHeight="1" x14ac:dyDescent="0.3">
      <c r="N49" s="4"/>
    </row>
    <row r="50" spans="2:14" ht="15" customHeight="1" x14ac:dyDescent="0.3">
      <c r="B50" s="83"/>
      <c r="C50" s="83"/>
      <c r="D50" s="83"/>
      <c r="N50" s="4"/>
    </row>
    <row r="51" spans="2:14" ht="24.75" customHeight="1" x14ac:dyDescent="0.3">
      <c r="B51" s="83"/>
      <c r="C51" s="83"/>
      <c r="D51" s="83"/>
      <c r="N51" s="4"/>
    </row>
    <row r="52" spans="2:14" x14ac:dyDescent="0.3">
      <c r="N52" s="4"/>
    </row>
    <row r="53" spans="2:14" x14ac:dyDescent="0.3">
      <c r="N53" s="4"/>
    </row>
  </sheetData>
  <mergeCells count="2">
    <mergeCell ref="B50:D51"/>
    <mergeCell ref="J20:K20"/>
  </mergeCells>
  <pageMargins left="0.7" right="0.7" top="0.75" bottom="0.75" header="0.3" footer="0.3"/>
  <pageSetup scale="4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2CEB-5E34-4900-AE74-1735A6971725}">
  <sheetPr>
    <pageSetUpPr fitToPage="1"/>
  </sheetPr>
  <dimension ref="B12:AI82"/>
  <sheetViews>
    <sheetView topLeftCell="A4" zoomScale="70" zoomScaleNormal="70" workbookViewId="0">
      <selection activeCell="D7" sqref="D7"/>
    </sheetView>
  </sheetViews>
  <sheetFormatPr defaultColWidth="9.109375" defaultRowHeight="14.4" x14ac:dyDescent="0.3"/>
  <cols>
    <col min="1" max="6" width="9.109375" style="10"/>
    <col min="7" max="7" width="14.33203125" style="10" customWidth="1"/>
    <col min="8" max="8" width="15.88671875" style="10" customWidth="1"/>
    <col min="9" max="9" width="16" style="10" customWidth="1"/>
    <col min="10" max="10" width="16.33203125" style="10" customWidth="1"/>
    <col min="11" max="11" width="12.44140625" style="10" customWidth="1"/>
    <col min="12" max="12" width="15.6640625" style="10" customWidth="1"/>
    <col min="13" max="15" width="9.109375" style="10"/>
    <col min="16" max="16" width="9.33203125" style="10" customWidth="1"/>
    <col min="17" max="17" width="8.109375" style="10" customWidth="1"/>
    <col min="18" max="20" width="9.109375" style="10"/>
    <col min="21" max="21" width="7.44140625" style="10" customWidth="1"/>
    <col min="22" max="22" width="8.109375" style="10" customWidth="1"/>
    <col min="23" max="16384" width="9.109375" style="10"/>
  </cols>
  <sheetData>
    <row r="12" spans="2:35" x14ac:dyDescent="0.3">
      <c r="B12" s="10" t="s">
        <v>22</v>
      </c>
    </row>
    <row r="14" spans="2:35" x14ac:dyDescent="0.3"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2:35" x14ac:dyDescent="0.3"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2:35" x14ac:dyDescent="0.3"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6:35" x14ac:dyDescent="0.3"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6:35" x14ac:dyDescent="0.3"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6:35" x14ac:dyDescent="0.3"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6:35" ht="24" x14ac:dyDescent="0.45">
      <c r="G20" s="89" t="s">
        <v>23</v>
      </c>
      <c r="H20" s="90"/>
      <c r="I20" s="90"/>
      <c r="J20" s="91"/>
      <c r="Q20" s="3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6:35" ht="24" x14ac:dyDescent="0.45">
      <c r="G21" s="31"/>
      <c r="H21" s="40" t="s">
        <v>31</v>
      </c>
      <c r="I21" s="40" t="s">
        <v>32</v>
      </c>
      <c r="J21" s="40" t="s">
        <v>33</v>
      </c>
      <c r="Q21" s="3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6:35" ht="24" x14ac:dyDescent="0.45">
      <c r="G22" s="31" t="s">
        <v>24</v>
      </c>
      <c r="H22" s="31" t="s">
        <v>25</v>
      </c>
      <c r="I22" s="31" t="s">
        <v>26</v>
      </c>
      <c r="J22" s="31" t="s">
        <v>27</v>
      </c>
      <c r="Q22" s="3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6:35" ht="24" x14ac:dyDescent="0.45">
      <c r="G23" s="31"/>
      <c r="H23" s="31"/>
      <c r="I23" s="31"/>
      <c r="J23" s="31"/>
      <c r="Q23" s="3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6:35" ht="25.2" x14ac:dyDescent="0.45">
      <c r="F24" s="41" t="s">
        <v>34</v>
      </c>
      <c r="G24" s="31" t="s">
        <v>28</v>
      </c>
      <c r="H24" s="32">
        <v>1400</v>
      </c>
      <c r="I24" s="32">
        <v>1500</v>
      </c>
      <c r="J24" s="32">
        <v>1100</v>
      </c>
      <c r="K24" s="42">
        <f>SUM(H24:J24)</f>
        <v>4000</v>
      </c>
      <c r="Q24" s="3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6:35" ht="25.2" x14ac:dyDescent="0.45">
      <c r="F25" s="41" t="s">
        <v>35</v>
      </c>
      <c r="G25" s="31" t="s">
        <v>29</v>
      </c>
      <c r="H25" s="32">
        <v>2000</v>
      </c>
      <c r="I25" s="43">
        <v>3500</v>
      </c>
      <c r="J25" s="32">
        <v>2500</v>
      </c>
      <c r="K25" s="44">
        <f t="shared" ref="K25:K26" si="0">SUM(H25:J25)</f>
        <v>8000</v>
      </c>
      <c r="Q25" s="3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6:35" ht="29.4" x14ac:dyDescent="0.45">
      <c r="F26" s="41" t="s">
        <v>36</v>
      </c>
      <c r="G26" s="31" t="s">
        <v>30</v>
      </c>
      <c r="H26" s="32">
        <v>1600</v>
      </c>
      <c r="I26" s="32">
        <v>2000</v>
      </c>
      <c r="J26" s="32">
        <v>2400</v>
      </c>
      <c r="K26" s="42">
        <f t="shared" si="0"/>
        <v>6000</v>
      </c>
      <c r="M26" s="33"/>
      <c r="Q26" s="39"/>
      <c r="R26" s="29"/>
      <c r="S26" s="29"/>
      <c r="T26" s="29"/>
      <c r="U26" s="29"/>
      <c r="V26" s="29"/>
      <c r="W26" s="29"/>
      <c r="X26" s="29"/>
      <c r="Y26" s="29"/>
      <c r="Z26" s="92">
        <f>3500/18000</f>
        <v>0.19444444444444445</v>
      </c>
      <c r="AA26" s="93"/>
      <c r="AB26" s="94"/>
      <c r="AC26" s="29"/>
      <c r="AD26" s="29"/>
      <c r="AE26" s="29"/>
      <c r="AF26" s="29"/>
      <c r="AG26" s="29"/>
      <c r="AH26" s="29"/>
      <c r="AI26" s="29"/>
    </row>
    <row r="27" spans="6:35" ht="23.4" x14ac:dyDescent="0.45">
      <c r="H27" s="45">
        <f>SUM(H24:H26)</f>
        <v>5000</v>
      </c>
      <c r="I27" s="46">
        <f t="shared" ref="I27:J27" si="1">SUM(I24:I26)</f>
        <v>7000</v>
      </c>
      <c r="J27" s="45">
        <f t="shared" si="1"/>
        <v>6000</v>
      </c>
      <c r="K27" s="47">
        <f>SUM(K24:K26)</f>
        <v>18000</v>
      </c>
      <c r="Q27" s="48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6:35" ht="23.4" x14ac:dyDescent="0.45">
      <c r="Q28" s="4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6:35" ht="23.4" x14ac:dyDescent="0.45">
      <c r="Q29" s="48"/>
      <c r="R29" s="29"/>
      <c r="S29" s="29"/>
      <c r="T29" s="29"/>
      <c r="U29" s="29"/>
      <c r="V29" s="29"/>
      <c r="W29" s="29"/>
      <c r="X29" s="29"/>
      <c r="Y29" s="29"/>
      <c r="AC29" s="29"/>
      <c r="AD29" s="29"/>
      <c r="AE29" s="29"/>
      <c r="AF29" s="29"/>
      <c r="AG29" s="29"/>
      <c r="AH29" s="29"/>
      <c r="AI29" s="29"/>
    </row>
    <row r="30" spans="6:35" ht="23.4" x14ac:dyDescent="0.45">
      <c r="Q30" s="4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6:35" x14ac:dyDescent="0.3"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6:35" x14ac:dyDescent="0.3"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6:35" x14ac:dyDescent="0.3"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6:35" x14ac:dyDescent="0.3"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6:35" x14ac:dyDescent="0.3"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6:35" x14ac:dyDescent="0.3"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6:35" x14ac:dyDescent="0.3"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6:35" x14ac:dyDescent="0.3"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6:35" x14ac:dyDescent="0.3"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2" spans="16:35" ht="25.8" x14ac:dyDescent="0.5"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6:35" ht="25.8" x14ac:dyDescent="0.5"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6:35" ht="25.8" x14ac:dyDescent="0.5"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6:35" ht="25.8" x14ac:dyDescent="0.5"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16:35" ht="25.8" x14ac:dyDescent="0.5"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6:35" ht="25.8" x14ac:dyDescent="0.5"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6:35" ht="25.8" x14ac:dyDescent="0.5"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6:29" ht="25.8" x14ac:dyDescent="0.5"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6:29" ht="25.8" x14ac:dyDescent="0.5"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6:29" ht="25.8" x14ac:dyDescent="0.5"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6:29" ht="25.8" x14ac:dyDescent="0.5"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6:29" ht="25.8" x14ac:dyDescent="0.5"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6:29" ht="25.8" x14ac:dyDescent="0.5"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6:29" ht="25.8" x14ac:dyDescent="0.5"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6:29" ht="25.8" x14ac:dyDescent="0.5"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6:29" ht="25.8" x14ac:dyDescent="0.5"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6:29" ht="25.8" x14ac:dyDescent="0.5">
      <c r="P58" s="36"/>
      <c r="Q58" s="28"/>
      <c r="R58" s="28"/>
      <c r="S58" s="28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6:29" ht="25.8" x14ac:dyDescent="0.5">
      <c r="P59" s="36"/>
      <c r="Q59" s="28"/>
      <c r="R59" s="37"/>
      <c r="S59" s="28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6:29" ht="25.8" x14ac:dyDescent="0.5">
      <c r="P60" s="36"/>
      <c r="Q60" s="28"/>
      <c r="R60" s="37"/>
      <c r="S60" s="28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6:29" ht="25.8" x14ac:dyDescent="0.5"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6:29" ht="25.8" x14ac:dyDescent="0.5"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6:29" ht="25.8" x14ac:dyDescent="0.5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6:29" ht="25.8" x14ac:dyDescent="0.5"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9" spans="16:23" x14ac:dyDescent="0.3">
      <c r="P69" s="33"/>
    </row>
    <row r="70" spans="16:23" x14ac:dyDescent="0.3">
      <c r="P70" s="33"/>
    </row>
    <row r="71" spans="16:23" x14ac:dyDescent="0.3">
      <c r="P71" s="33"/>
    </row>
    <row r="75" spans="16:23" x14ac:dyDescent="0.3">
      <c r="Q75" s="38"/>
      <c r="R75" s="38"/>
      <c r="S75" s="38"/>
      <c r="T75" s="38"/>
      <c r="U75" s="38"/>
      <c r="V75" s="38"/>
      <c r="W75" s="38"/>
    </row>
    <row r="76" spans="16:23" x14ac:dyDescent="0.3">
      <c r="Q76" s="38"/>
      <c r="R76" s="38"/>
      <c r="S76" s="38"/>
      <c r="T76" s="38"/>
      <c r="U76" s="38"/>
      <c r="V76" s="38"/>
      <c r="W76" s="38"/>
    </row>
    <row r="81" spans="17:23" x14ac:dyDescent="0.3">
      <c r="Q81" s="38"/>
      <c r="R81" s="38"/>
      <c r="S81" s="38"/>
      <c r="T81" s="38"/>
      <c r="U81" s="38"/>
      <c r="V81" s="38"/>
      <c r="W81" s="38"/>
    </row>
    <row r="82" spans="17:23" x14ac:dyDescent="0.3">
      <c r="Q82" s="38"/>
      <c r="R82" s="38"/>
      <c r="S82" s="38"/>
      <c r="T82" s="38"/>
      <c r="U82" s="38"/>
      <c r="V82" s="38"/>
      <c r="W82" s="38"/>
    </row>
  </sheetData>
  <mergeCells count="2">
    <mergeCell ref="G20:J20"/>
    <mergeCell ref="Z26:AB26"/>
  </mergeCells>
  <pageMargins left="0.7" right="0.7" top="0.75" bottom="0.75" header="0.3" footer="0.3"/>
  <pageSetup scale="4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E12:AG81"/>
  <sheetViews>
    <sheetView zoomScale="70" zoomScaleNormal="70" workbookViewId="0"/>
  </sheetViews>
  <sheetFormatPr defaultColWidth="9.109375" defaultRowHeight="14.4" x14ac:dyDescent="0.3"/>
  <cols>
    <col min="1" max="4" width="9.109375" style="10"/>
    <col min="5" max="5" width="14.33203125" style="10" customWidth="1"/>
    <col min="6" max="6" width="15.88671875" style="10" customWidth="1"/>
    <col min="7" max="7" width="14.5546875" style="10" customWidth="1"/>
    <col min="8" max="8" width="16.33203125" style="10" customWidth="1"/>
    <col min="9" max="9" width="12.44140625" style="10" customWidth="1"/>
    <col min="10" max="10" width="15.6640625" style="10" customWidth="1"/>
    <col min="11" max="13" width="9.109375" style="10"/>
    <col min="14" max="14" width="9.33203125" style="10" customWidth="1"/>
    <col min="15" max="15" width="8.109375" style="10" customWidth="1"/>
    <col min="16" max="18" width="9.109375" style="10"/>
    <col min="19" max="19" width="7.44140625" style="10" customWidth="1"/>
    <col min="20" max="20" width="8.109375" style="10" customWidth="1"/>
    <col min="21" max="16384" width="9.109375" style="10"/>
  </cols>
  <sheetData>
    <row r="12" spans="14:33" x14ac:dyDescent="0.3">
      <c r="N12"/>
      <c r="O12"/>
      <c r="P12"/>
      <c r="Q12"/>
      <c r="R12"/>
      <c r="S12"/>
      <c r="T12"/>
      <c r="U12"/>
      <c r="V12"/>
      <c r="W12"/>
      <c r="X12"/>
    </row>
    <row r="13" spans="14:33" x14ac:dyDescent="0.3">
      <c r="N13"/>
      <c r="O13"/>
      <c r="P13"/>
      <c r="Q13"/>
      <c r="R13"/>
      <c r="S13"/>
      <c r="T13"/>
      <c r="U13"/>
      <c r="V13"/>
      <c r="W13"/>
      <c r="X13"/>
    </row>
    <row r="14" spans="14:33" x14ac:dyDescent="0.3">
      <c r="N14"/>
      <c r="O14"/>
      <c r="P14"/>
      <c r="Q14"/>
      <c r="R14"/>
      <c r="S14"/>
      <c r="T14"/>
      <c r="U14"/>
      <c r="V14"/>
      <c r="W14"/>
      <c r="X14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4:33" x14ac:dyDescent="0.3">
      <c r="N15"/>
      <c r="O15"/>
      <c r="P15"/>
      <c r="Q15"/>
      <c r="R15"/>
      <c r="S15"/>
      <c r="T15"/>
      <c r="U15"/>
      <c r="V15"/>
      <c r="W15"/>
      <c r="X15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4:33" x14ac:dyDescent="0.3">
      <c r="N16"/>
      <c r="O16"/>
      <c r="P16"/>
      <c r="Q16"/>
      <c r="R16"/>
      <c r="S16"/>
      <c r="T16"/>
      <c r="U16"/>
      <c r="V16"/>
      <c r="W16"/>
      <c r="X16"/>
      <c r="Y16" s="29"/>
      <c r="Z16" s="29"/>
      <c r="AA16" s="29"/>
      <c r="AB16" s="29"/>
      <c r="AC16" s="29"/>
      <c r="AD16" s="29"/>
      <c r="AE16" s="29"/>
      <c r="AF16" s="29"/>
      <c r="AG16" s="29"/>
    </row>
    <row r="17" spans="5:33" x14ac:dyDescent="0.3">
      <c r="N17"/>
      <c r="O17"/>
      <c r="P17"/>
      <c r="Q17"/>
      <c r="R17"/>
      <c r="S17"/>
      <c r="T17"/>
      <c r="U17"/>
      <c r="V17"/>
      <c r="W17"/>
      <c r="X17"/>
      <c r="Y17" s="29"/>
      <c r="Z17" s="29"/>
      <c r="AA17" s="29"/>
      <c r="AB17" s="29"/>
      <c r="AC17" s="29"/>
      <c r="AD17" s="29"/>
      <c r="AE17" s="29"/>
      <c r="AF17" s="29"/>
      <c r="AG17" s="29"/>
    </row>
    <row r="18" spans="5:33" x14ac:dyDescent="0.3">
      <c r="N18"/>
      <c r="O18"/>
      <c r="P18"/>
      <c r="Q18"/>
      <c r="R18"/>
      <c r="S18"/>
      <c r="T18"/>
      <c r="U18"/>
      <c r="V18"/>
      <c r="W18"/>
      <c r="X18"/>
      <c r="Y18" s="29"/>
      <c r="Z18" s="29"/>
      <c r="AA18" s="29"/>
      <c r="AB18" s="29"/>
      <c r="AC18" s="29"/>
      <c r="AD18" s="29"/>
      <c r="AE18" s="29"/>
      <c r="AF18" s="29"/>
      <c r="AG18" s="29"/>
    </row>
    <row r="19" spans="5:33" x14ac:dyDescent="0.3">
      <c r="N19"/>
      <c r="O19"/>
      <c r="P19"/>
      <c r="Q19"/>
      <c r="R19"/>
      <c r="S19"/>
      <c r="T19"/>
      <c r="U19"/>
      <c r="V19"/>
      <c r="W19"/>
      <c r="X1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5:33" ht="24" x14ac:dyDescent="0.45">
      <c r="F20" s="89" t="s">
        <v>23</v>
      </c>
      <c r="G20" s="90"/>
      <c r="H20" s="90"/>
      <c r="I20" s="91"/>
      <c r="N20"/>
      <c r="O20" s="30"/>
      <c r="P20"/>
      <c r="Q20"/>
      <c r="R20"/>
      <c r="S20"/>
      <c r="T20"/>
      <c r="U20"/>
      <c r="V20"/>
      <c r="W20"/>
      <c r="X20"/>
      <c r="Y20" s="29"/>
      <c r="Z20" s="29"/>
      <c r="AA20" s="29"/>
      <c r="AB20" s="29"/>
      <c r="AC20" s="29"/>
      <c r="AD20" s="29"/>
      <c r="AE20" s="29"/>
      <c r="AF20" s="29"/>
      <c r="AG20" s="29"/>
    </row>
    <row r="21" spans="5:33" ht="24" x14ac:dyDescent="0.45">
      <c r="F21" s="31"/>
      <c r="G21" s="40" t="s">
        <v>31</v>
      </c>
      <c r="H21" s="40" t="s">
        <v>32</v>
      </c>
      <c r="I21" s="40" t="s">
        <v>33</v>
      </c>
      <c r="N21"/>
      <c r="O21" s="30"/>
      <c r="P21"/>
      <c r="Q21"/>
      <c r="R21"/>
      <c r="S21"/>
      <c r="T21"/>
      <c r="U21"/>
      <c r="V21"/>
      <c r="W21"/>
      <c r="X21"/>
      <c r="Y21" s="29"/>
      <c r="Z21" s="29"/>
      <c r="AA21" s="29"/>
      <c r="AB21" s="29"/>
      <c r="AC21" s="29"/>
      <c r="AD21" s="29"/>
      <c r="AE21" s="29"/>
      <c r="AF21" s="29"/>
      <c r="AG21" s="29"/>
    </row>
    <row r="22" spans="5:33" ht="24" x14ac:dyDescent="0.45">
      <c r="F22" s="31" t="s">
        <v>24</v>
      </c>
      <c r="G22" s="31" t="s">
        <v>25</v>
      </c>
      <c r="H22" s="31" t="s">
        <v>26</v>
      </c>
      <c r="I22" s="31" t="s">
        <v>27</v>
      </c>
      <c r="N22"/>
      <c r="O22" s="30"/>
      <c r="P22"/>
      <c r="Q22"/>
      <c r="R22"/>
      <c r="S22"/>
      <c r="T22"/>
      <c r="U22"/>
      <c r="V22"/>
      <c r="W22"/>
      <c r="X22"/>
      <c r="Y22" s="29"/>
      <c r="Z22" s="29"/>
      <c r="AA22" s="29"/>
      <c r="AB22" s="29"/>
      <c r="AC22" s="29"/>
      <c r="AD22" s="29"/>
      <c r="AE22" s="29"/>
      <c r="AF22" s="29"/>
      <c r="AG22" s="29"/>
    </row>
    <row r="23" spans="5:33" ht="24" x14ac:dyDescent="0.45">
      <c r="F23" s="31"/>
      <c r="G23" s="31"/>
      <c r="H23" s="31"/>
      <c r="I23" s="31"/>
      <c r="N23"/>
      <c r="O23" s="30"/>
      <c r="P23"/>
      <c r="Q23"/>
      <c r="R23"/>
      <c r="S23"/>
      <c r="T23"/>
      <c r="U23"/>
      <c r="V23"/>
      <c r="W23"/>
      <c r="X23"/>
      <c r="Y23" s="29"/>
      <c r="Z23" s="29"/>
      <c r="AA23" s="29"/>
      <c r="AB23" s="29"/>
      <c r="AC23" s="29"/>
      <c r="AD23" s="29"/>
      <c r="AE23" s="29"/>
      <c r="AF23" s="29"/>
      <c r="AG23" s="29"/>
    </row>
    <row r="24" spans="5:33" ht="25.2" x14ac:dyDescent="0.45">
      <c r="E24" s="41" t="s">
        <v>34</v>
      </c>
      <c r="F24" s="31" t="s">
        <v>28</v>
      </c>
      <c r="G24" s="32">
        <v>1400</v>
      </c>
      <c r="H24" s="32">
        <v>1500</v>
      </c>
      <c r="I24" s="32">
        <v>1100</v>
      </c>
      <c r="N24"/>
      <c r="O24" s="30"/>
      <c r="P24"/>
      <c r="Q24"/>
      <c r="R24"/>
      <c r="S24"/>
      <c r="T24"/>
      <c r="U24"/>
      <c r="V24"/>
      <c r="W24"/>
      <c r="X24"/>
      <c r="Y24" s="29"/>
      <c r="Z24" s="29"/>
      <c r="AA24" s="29"/>
      <c r="AB24" s="29"/>
      <c r="AC24" s="29"/>
      <c r="AD24" s="29"/>
      <c r="AE24" s="29"/>
      <c r="AF24" s="29"/>
      <c r="AG24" s="29"/>
    </row>
    <row r="25" spans="5:33" ht="25.2" x14ac:dyDescent="0.45">
      <c r="E25" s="41" t="s">
        <v>35</v>
      </c>
      <c r="F25" s="31" t="s">
        <v>29</v>
      </c>
      <c r="G25" s="32">
        <v>2000</v>
      </c>
      <c r="H25" s="32">
        <v>3500</v>
      </c>
      <c r="I25" s="32">
        <v>2500</v>
      </c>
      <c r="K25" s="33"/>
      <c r="N25"/>
      <c r="O25" s="30"/>
      <c r="P25"/>
      <c r="Q25"/>
      <c r="R25"/>
      <c r="S25"/>
      <c r="T25"/>
      <c r="U25"/>
      <c r="V25"/>
      <c r="W25"/>
      <c r="X25"/>
      <c r="Y25" s="29"/>
      <c r="Z25" s="29"/>
      <c r="AA25" s="29"/>
      <c r="AB25" s="29"/>
      <c r="AC25" s="29"/>
      <c r="AD25" s="29"/>
      <c r="AE25" s="29"/>
      <c r="AF25" s="29"/>
      <c r="AG25" s="29"/>
    </row>
    <row r="26" spans="5:33" ht="25.2" x14ac:dyDescent="0.45">
      <c r="E26" s="41" t="s">
        <v>36</v>
      </c>
      <c r="F26" s="31" t="s">
        <v>30</v>
      </c>
      <c r="G26" s="32">
        <v>1600</v>
      </c>
      <c r="H26" s="32">
        <v>2000</v>
      </c>
      <c r="I26" s="32">
        <v>2400</v>
      </c>
      <c r="N26"/>
      <c r="O26" s="34"/>
      <c r="P26"/>
      <c r="Q26"/>
      <c r="R26"/>
      <c r="S26"/>
      <c r="T26"/>
      <c r="U26"/>
      <c r="V26"/>
      <c r="W26"/>
      <c r="X26"/>
      <c r="Y26" s="29"/>
      <c r="Z26" s="29"/>
      <c r="AA26" s="29"/>
      <c r="AB26" s="29"/>
      <c r="AC26" s="29"/>
      <c r="AD26" s="29"/>
      <c r="AE26" s="29"/>
      <c r="AF26" s="29"/>
      <c r="AG26" s="29"/>
    </row>
    <row r="27" spans="5:33" ht="23.4" x14ac:dyDescent="0.45">
      <c r="N27"/>
      <c r="O27" s="35"/>
      <c r="P27"/>
      <c r="Q27"/>
      <c r="R27"/>
      <c r="S27"/>
      <c r="T27"/>
      <c r="U27"/>
      <c r="V27"/>
      <c r="W27"/>
      <c r="X27"/>
      <c r="Y27" s="29"/>
      <c r="Z27" s="29"/>
      <c r="AA27" s="29"/>
      <c r="AB27" s="29"/>
      <c r="AC27" s="29"/>
      <c r="AD27" s="29"/>
      <c r="AE27" s="29"/>
      <c r="AF27" s="29"/>
      <c r="AG27" s="29"/>
    </row>
    <row r="28" spans="5:33" ht="23.4" x14ac:dyDescent="0.45">
      <c r="N28"/>
      <c r="O28" s="34"/>
      <c r="P28"/>
      <c r="Q28"/>
      <c r="R28"/>
      <c r="S28"/>
      <c r="T28"/>
      <c r="U28"/>
      <c r="V28"/>
      <c r="W28"/>
      <c r="X28"/>
      <c r="Y28" s="29"/>
      <c r="Z28" s="29"/>
      <c r="AA28" s="29"/>
      <c r="AB28" s="29"/>
      <c r="AC28" s="29"/>
      <c r="AD28" s="29"/>
      <c r="AE28" s="29"/>
      <c r="AF28" s="29"/>
      <c r="AG28" s="29"/>
    </row>
    <row r="29" spans="5:33" ht="23.4" x14ac:dyDescent="0.45">
      <c r="N29"/>
      <c r="O29" s="34"/>
      <c r="P29"/>
      <c r="Q29"/>
      <c r="R29"/>
      <c r="S29"/>
      <c r="T29"/>
      <c r="U29"/>
      <c r="V29"/>
      <c r="W29"/>
      <c r="X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5:33" x14ac:dyDescent="0.3"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5:33" x14ac:dyDescent="0.3"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5:33" x14ac:dyDescent="0.3"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4:33" x14ac:dyDescent="0.3"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4:33" x14ac:dyDescent="0.3"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4:33" x14ac:dyDescent="0.3"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4:33" x14ac:dyDescent="0.3"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4:33" x14ac:dyDescent="0.3"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4:33" x14ac:dyDescent="0.3"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41" spans="14:33" ht="25.8" x14ac:dyDescent="0.5"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4:33" ht="25.8" x14ac:dyDescent="0.5"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4:33" ht="25.8" x14ac:dyDescent="0.5"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4:33" ht="25.8" x14ac:dyDescent="0.5"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4:33" ht="25.8" x14ac:dyDescent="0.5"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4:33" ht="25.8" x14ac:dyDescent="0.5"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4:33" ht="25.8" x14ac:dyDescent="0.5"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14:33" ht="25.8" x14ac:dyDescent="0.5"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4:27" ht="25.8" x14ac:dyDescent="0.5"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4:27" ht="25.8" x14ac:dyDescent="0.5"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4:27" ht="25.8" x14ac:dyDescent="0.5"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4:27" ht="25.8" x14ac:dyDescent="0.5"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4:27" ht="25.8" x14ac:dyDescent="0.5"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4:27" ht="25.8" x14ac:dyDescent="0.5"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4:27" ht="25.8" x14ac:dyDescent="0.5"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14:27" ht="25.8" x14ac:dyDescent="0.5"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4:27" ht="25.8" x14ac:dyDescent="0.5">
      <c r="N57" s="36"/>
      <c r="O57" s="28"/>
      <c r="P57" s="28"/>
      <c r="Q57" s="28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4:27" ht="25.8" x14ac:dyDescent="0.5">
      <c r="N58" s="36"/>
      <c r="O58" s="28"/>
      <c r="P58" s="37"/>
      <c r="Q58" s="28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14:27" ht="25.8" x14ac:dyDescent="0.5">
      <c r="N59" s="36"/>
      <c r="O59" s="28"/>
      <c r="P59" s="37"/>
      <c r="Q59" s="28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14:27" ht="25.8" x14ac:dyDescent="0.5"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14:27" ht="25.8" x14ac:dyDescent="0.5"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14:27" ht="25.8" x14ac:dyDescent="0.5"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14:27" ht="25.8" x14ac:dyDescent="0.5"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8" spans="14:21" x14ac:dyDescent="0.3">
      <c r="N68" s="33"/>
    </row>
    <row r="69" spans="14:21" x14ac:dyDescent="0.3">
      <c r="N69" s="33"/>
    </row>
    <row r="70" spans="14:21" x14ac:dyDescent="0.3">
      <c r="N70" s="33"/>
    </row>
    <row r="74" spans="14:21" x14ac:dyDescent="0.3">
      <c r="O74" s="38"/>
      <c r="P74" s="38"/>
      <c r="Q74" s="38"/>
      <c r="R74" s="38"/>
      <c r="S74" s="38"/>
      <c r="T74" s="38"/>
      <c r="U74" s="38"/>
    </row>
    <row r="75" spans="14:21" x14ac:dyDescent="0.3">
      <c r="O75" s="38"/>
      <c r="P75" s="38"/>
      <c r="Q75" s="38"/>
      <c r="R75" s="38"/>
      <c r="S75" s="38"/>
      <c r="T75" s="38"/>
      <c r="U75" s="38"/>
    </row>
    <row r="80" spans="14:21" x14ac:dyDescent="0.3">
      <c r="O80" s="38"/>
      <c r="P80" s="38"/>
      <c r="Q80" s="38"/>
      <c r="R80" s="38"/>
      <c r="S80" s="38"/>
      <c r="T80" s="38"/>
      <c r="U80" s="38"/>
    </row>
    <row r="81" spans="15:21" x14ac:dyDescent="0.3">
      <c r="O81" s="38"/>
      <c r="P81" s="38"/>
      <c r="Q81" s="38"/>
      <c r="R81" s="38"/>
      <c r="S81" s="38"/>
      <c r="T81" s="38"/>
      <c r="U81" s="38"/>
    </row>
  </sheetData>
  <mergeCells count="1">
    <mergeCell ref="F20:I20"/>
  </mergeCells>
  <pageMargins left="0.7" right="0.7" top="0.75" bottom="0.75" header="0.3" footer="0.3"/>
  <pageSetup scale="4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F27:M73"/>
  <sheetViews>
    <sheetView zoomScale="60" zoomScaleNormal="60" workbookViewId="0">
      <selection activeCell="Q2" sqref="Q2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7.33203125" style="3" customWidth="1"/>
    <col min="7" max="7" width="18.4414062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7.33203125" style="3" customWidth="1"/>
    <col min="17" max="17" width="17" style="3" customWidth="1"/>
    <col min="18" max="18" width="22.5546875" style="3" customWidth="1"/>
    <col min="19" max="19" width="18.44140625" style="3" customWidth="1"/>
    <col min="20" max="20" width="17.441406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27" ht="27" customHeight="1" x14ac:dyDescent="0.3"/>
    <row r="30" ht="27" customHeight="1" x14ac:dyDescent="0.3"/>
    <row r="31" ht="30.6" customHeight="1" x14ac:dyDescent="0.3"/>
    <row r="32" ht="55.95" customHeight="1" x14ac:dyDescent="0.3"/>
    <row r="33" spans="13:13" ht="21" customHeight="1" x14ac:dyDescent="0.3"/>
    <row r="34" spans="13:13" ht="25.2" customHeight="1" x14ac:dyDescent="0.3"/>
    <row r="35" spans="13:13" ht="22.95" customHeight="1" x14ac:dyDescent="0.3"/>
    <row r="36" spans="13:13" ht="21.6" customHeight="1" x14ac:dyDescent="0.3"/>
    <row r="38" spans="13:13" ht="22.95" customHeight="1" x14ac:dyDescent="0.3"/>
    <row r="39" spans="13:13" ht="24.6" customHeight="1" x14ac:dyDescent="0.3"/>
    <row r="40" spans="13:13" ht="23.4" customHeight="1" x14ac:dyDescent="0.3"/>
    <row r="41" spans="13:13" ht="25.2" customHeight="1" x14ac:dyDescent="0.3"/>
    <row r="42" spans="13:13" ht="27.6" customHeight="1" x14ac:dyDescent="0.3">
      <c r="M42" s="2"/>
    </row>
    <row r="43" spans="13:13" ht="15" customHeight="1" x14ac:dyDescent="0.3">
      <c r="M43" s="4"/>
    </row>
    <row r="44" spans="13:13" x14ac:dyDescent="0.3">
      <c r="M44" s="4"/>
    </row>
    <row r="45" spans="13:13" x14ac:dyDescent="0.3">
      <c r="M45" s="4"/>
    </row>
    <row r="46" spans="13:13" x14ac:dyDescent="0.3">
      <c r="M46" s="4"/>
    </row>
    <row r="47" spans="13:13" x14ac:dyDescent="0.3">
      <c r="M47" s="4"/>
    </row>
    <row r="48" spans="13:13" x14ac:dyDescent="0.3">
      <c r="M48" s="4"/>
    </row>
    <row r="49" spans="13:13" x14ac:dyDescent="0.3">
      <c r="M49" s="4"/>
    </row>
    <row r="73" spans="6:7" x14ac:dyDescent="0.3">
      <c r="F73" s="9"/>
      <c r="G73" s="9"/>
    </row>
  </sheetData>
  <pageMargins left="0.7" right="0.7" top="0.75" bottom="0.75" header="0.3" footer="0.3"/>
  <pageSetup scale="4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F27:M73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7.33203125" style="3" customWidth="1"/>
    <col min="7" max="7" width="18.4414062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7.33203125" style="3" customWidth="1"/>
    <col min="17" max="17" width="17" style="3" customWidth="1"/>
    <col min="18" max="18" width="22.5546875" style="3" customWidth="1"/>
    <col min="19" max="19" width="18.44140625" style="3" customWidth="1"/>
    <col min="20" max="20" width="17.441406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27" ht="27" customHeight="1" x14ac:dyDescent="0.3"/>
    <row r="30" ht="27" customHeight="1" x14ac:dyDescent="0.3"/>
    <row r="31" ht="30.6" customHeight="1" x14ac:dyDescent="0.3"/>
    <row r="32" ht="55.95" customHeight="1" x14ac:dyDescent="0.3"/>
    <row r="33" spans="13:13" ht="21" customHeight="1" x14ac:dyDescent="0.3"/>
    <row r="34" spans="13:13" ht="25.2" customHeight="1" x14ac:dyDescent="0.3"/>
    <row r="35" spans="13:13" ht="22.95" customHeight="1" x14ac:dyDescent="0.3"/>
    <row r="36" spans="13:13" ht="21.6" customHeight="1" x14ac:dyDescent="0.3"/>
    <row r="38" spans="13:13" ht="22.95" customHeight="1" x14ac:dyDescent="0.3"/>
    <row r="39" spans="13:13" ht="24.6" customHeight="1" x14ac:dyDescent="0.3"/>
    <row r="40" spans="13:13" ht="23.4" customHeight="1" x14ac:dyDescent="0.3"/>
    <row r="41" spans="13:13" ht="25.2" customHeight="1" x14ac:dyDescent="0.3"/>
    <row r="42" spans="13:13" ht="27.6" customHeight="1" x14ac:dyDescent="0.3">
      <c r="M42" s="2"/>
    </row>
    <row r="43" spans="13:13" ht="15" customHeight="1" x14ac:dyDescent="0.3">
      <c r="M43" s="4"/>
    </row>
    <row r="44" spans="13:13" x14ac:dyDescent="0.3">
      <c r="M44" s="4"/>
    </row>
    <row r="45" spans="13:13" x14ac:dyDescent="0.3">
      <c r="M45" s="4"/>
    </row>
    <row r="46" spans="13:13" x14ac:dyDescent="0.3">
      <c r="M46" s="4"/>
    </row>
    <row r="47" spans="13:13" x14ac:dyDescent="0.3">
      <c r="M47" s="4"/>
    </row>
    <row r="48" spans="13:13" x14ac:dyDescent="0.3">
      <c r="M48" s="4"/>
    </row>
    <row r="49" spans="13:13" x14ac:dyDescent="0.3">
      <c r="M49" s="4"/>
    </row>
    <row r="73" spans="6:7" x14ac:dyDescent="0.3">
      <c r="F73" s="9"/>
      <c r="G73" s="9"/>
    </row>
  </sheetData>
  <pageMargins left="0.7" right="0.7" top="0.75" bottom="0.75" header="0.3" footer="0.3"/>
  <pageSetup scale="4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O23:X50"/>
  <sheetViews>
    <sheetView zoomScale="60" zoomScaleNormal="60" workbookViewId="0">
      <selection activeCell="AA33" sqref="AA33"/>
    </sheetView>
  </sheetViews>
  <sheetFormatPr defaultColWidth="9.109375" defaultRowHeight="14.4" x14ac:dyDescent="0.3"/>
  <cols>
    <col min="1" max="14" width="9.109375" style="10"/>
    <col min="15" max="15" width="10.33203125" style="10" customWidth="1"/>
    <col min="16" max="16" width="9.109375" style="10"/>
    <col min="17" max="17" width="12.5546875" style="10" bestFit="1" customWidth="1"/>
    <col min="18" max="18" width="9.109375" style="10"/>
    <col min="19" max="19" width="20.6640625" style="10" customWidth="1"/>
    <col min="20" max="20" width="17.109375" style="10" customWidth="1"/>
    <col min="21" max="21" width="16.6640625" style="10" customWidth="1"/>
    <col min="22" max="22" width="9.109375" style="10"/>
    <col min="23" max="23" width="20.5546875" style="10" customWidth="1"/>
    <col min="24" max="24" width="17" style="10" customWidth="1"/>
    <col min="25" max="16384" width="9.109375" style="10"/>
  </cols>
  <sheetData>
    <row r="23" spans="15:24" ht="25.8" x14ac:dyDescent="0.3">
      <c r="X23" s="67">
        <f>_xlfn.NORM.S.DIST(-2.1,1)</f>
        <v>1.7864420562816546E-2</v>
      </c>
    </row>
    <row r="26" spans="15:24" x14ac:dyDescent="0.3">
      <c r="X26" s="95">
        <f>_xlfn.NORM.S.DIST(0,1)</f>
        <v>0.5</v>
      </c>
    </row>
    <row r="27" spans="15:24" ht="14.4" customHeight="1" x14ac:dyDescent="0.3">
      <c r="X27" s="96"/>
    </row>
    <row r="28" spans="15:24" ht="14.4" customHeight="1" x14ac:dyDescent="0.3"/>
    <row r="30" spans="15:24" x14ac:dyDescent="0.3">
      <c r="X30" s="99" t="s">
        <v>5</v>
      </c>
    </row>
    <row r="31" spans="15:24" x14ac:dyDescent="0.3">
      <c r="O31" s="11"/>
      <c r="S31" s="11"/>
      <c r="X31" s="100"/>
    </row>
    <row r="32" spans="15:24" x14ac:dyDescent="0.3">
      <c r="X32" s="97">
        <f>X26-X23</f>
        <v>0.48213557943718344</v>
      </c>
    </row>
    <row r="33" spans="17:24" x14ac:dyDescent="0.3">
      <c r="S33" s="11"/>
      <c r="X33" s="98"/>
    </row>
    <row r="36" spans="17:24" x14ac:dyDescent="0.3">
      <c r="Q36"/>
    </row>
    <row r="50" spans="19:19" x14ac:dyDescent="0.3">
      <c r="S50" s="11"/>
    </row>
  </sheetData>
  <mergeCells count="3">
    <mergeCell ref="X26:X27"/>
    <mergeCell ref="X32:X33"/>
    <mergeCell ref="X30:X31"/>
  </mergeCells>
  <pageMargins left="0.7" right="0.7" top="0.75" bottom="0.75" header="0.3" footer="0.3"/>
  <pageSetup scale="4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O31:S50"/>
  <sheetViews>
    <sheetView showRowColHeaders="0" zoomScale="60" zoomScaleNormal="60" workbookViewId="0"/>
  </sheetViews>
  <sheetFormatPr defaultColWidth="9.109375" defaultRowHeight="14.4" x14ac:dyDescent="0.3"/>
  <cols>
    <col min="1" max="14" width="9.109375" style="10"/>
    <col min="15" max="15" width="10.33203125" style="10" customWidth="1"/>
    <col min="16" max="16" width="9.109375" style="10"/>
    <col min="17" max="17" width="12.5546875" style="10" bestFit="1" customWidth="1"/>
    <col min="18" max="18" width="9.109375" style="10"/>
    <col min="19" max="19" width="20.6640625" style="10" customWidth="1"/>
    <col min="20" max="20" width="17.109375" style="10" customWidth="1"/>
    <col min="21" max="21" width="16.6640625" style="10" customWidth="1"/>
    <col min="22" max="22" width="9.109375" style="10"/>
    <col min="23" max="23" width="20.5546875" style="10" customWidth="1"/>
    <col min="24" max="16384" width="9.109375" style="10"/>
  </cols>
  <sheetData>
    <row r="31" spans="15:19" x14ac:dyDescent="0.3">
      <c r="O31" s="11"/>
      <c r="S31" s="11"/>
    </row>
    <row r="33" spans="19:19" x14ac:dyDescent="0.3">
      <c r="S33" s="11"/>
    </row>
    <row r="50" spans="19:19" x14ac:dyDescent="0.3">
      <c r="S50" s="11"/>
    </row>
  </sheetData>
  <pageMargins left="0.7" right="0.7" top="0.75" bottom="0.75" header="0.3" footer="0.3"/>
  <pageSetup scale="4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M12:W52"/>
  <sheetViews>
    <sheetView zoomScale="60" zoomScaleNormal="60" workbookViewId="0">
      <selection activeCell="T44" sqref="T44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7.33203125" style="3" customWidth="1"/>
    <col min="10" max="10" width="23.5546875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12" spans="19:20" x14ac:dyDescent="0.3">
      <c r="S12" s="101"/>
      <c r="T12" s="101"/>
    </row>
    <row r="13" spans="19:20" x14ac:dyDescent="0.3">
      <c r="S13" s="101"/>
      <c r="T13" s="101"/>
    </row>
    <row r="21" ht="21" customHeight="1" x14ac:dyDescent="0.3"/>
    <row r="22" ht="33.75" customHeight="1" x14ac:dyDescent="0.3"/>
    <row r="23" ht="27" customHeight="1" x14ac:dyDescent="0.3"/>
    <row r="24" ht="21" customHeight="1" x14ac:dyDescent="0.3"/>
    <row r="25" ht="21" customHeight="1" x14ac:dyDescent="0.3"/>
    <row r="26" ht="21" customHeight="1" x14ac:dyDescent="0.3"/>
    <row r="27" ht="21" customHeight="1" x14ac:dyDescent="0.3"/>
    <row r="28" ht="53.25" customHeight="1" x14ac:dyDescent="0.3"/>
    <row r="29" ht="21" customHeight="1" x14ac:dyDescent="0.3"/>
    <row r="30" ht="25.2" customHeight="1" x14ac:dyDescent="0.3"/>
    <row r="31" ht="22.95" customHeight="1" x14ac:dyDescent="0.3"/>
    <row r="32" ht="21.6" customHeight="1" x14ac:dyDescent="0.3"/>
    <row r="33" spans="13:17" ht="29.25" customHeight="1" x14ac:dyDescent="0.3"/>
    <row r="34" spans="13:17" x14ac:dyDescent="0.3">
      <c r="P34" s="102">
        <f>NORMSINV(0.04)</f>
        <v>-1.7506860712521695</v>
      </c>
      <c r="Q34" s="103"/>
    </row>
    <row r="35" spans="13:17" ht="22.95" customHeight="1" x14ac:dyDescent="0.3">
      <c r="P35" s="104"/>
      <c r="Q35" s="105"/>
    </row>
    <row r="36" spans="13:17" ht="19.2" customHeight="1" x14ac:dyDescent="0.3"/>
    <row r="37" spans="13:17" ht="18" customHeight="1" x14ac:dyDescent="0.3">
      <c r="M37" s="2"/>
    </row>
    <row r="38" spans="13:17" ht="21" customHeight="1" x14ac:dyDescent="0.3">
      <c r="M38" s="4"/>
    </row>
    <row r="39" spans="13:17" x14ac:dyDescent="0.3">
      <c r="M39" s="4"/>
    </row>
    <row r="40" spans="13:17" x14ac:dyDescent="0.3">
      <c r="M40" s="4"/>
    </row>
    <row r="41" spans="13:17" x14ac:dyDescent="0.3">
      <c r="M41" s="4"/>
    </row>
    <row r="42" spans="13:17" x14ac:dyDescent="0.3">
      <c r="M42" s="4"/>
    </row>
    <row r="43" spans="13:17" ht="31.5" customHeight="1" x14ac:dyDescent="0.3">
      <c r="M43" s="4"/>
    </row>
    <row r="44" spans="13:17" x14ac:dyDescent="0.3">
      <c r="M44" s="4"/>
    </row>
    <row r="50" spans="20:23" ht="14.4" customHeight="1" x14ac:dyDescent="0.3">
      <c r="T50" s="107">
        <f>(-1.7507*2050) +67900</f>
        <v>64311.065000000002</v>
      </c>
      <c r="U50" s="107"/>
      <c r="V50" s="106" t="s">
        <v>6</v>
      </c>
      <c r="W50" s="106"/>
    </row>
    <row r="51" spans="20:23" ht="14.4" customHeight="1" x14ac:dyDescent="0.3">
      <c r="T51" s="107"/>
      <c r="U51" s="107"/>
      <c r="V51" s="106"/>
      <c r="W51" s="106"/>
    </row>
    <row r="52" spans="20:23" x14ac:dyDescent="0.3">
      <c r="T52" s="107"/>
      <c r="U52" s="107"/>
    </row>
  </sheetData>
  <mergeCells count="4">
    <mergeCell ref="S12:T13"/>
    <mergeCell ref="P34:Q35"/>
    <mergeCell ref="V50:W51"/>
    <mergeCell ref="T50:U52"/>
  </mergeCells>
  <pageMargins left="0.7" right="0.7" top="0.75" bottom="0.75" header="0.3" footer="0.3"/>
  <pageSetup scale="5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M21:M44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7.33203125" style="3" customWidth="1"/>
    <col min="10" max="10" width="23.5546875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21" ht="21" customHeight="1" x14ac:dyDescent="0.3"/>
    <row r="22" ht="33.75" customHeight="1" x14ac:dyDescent="0.3"/>
    <row r="23" ht="27" customHeight="1" x14ac:dyDescent="0.3"/>
    <row r="24" ht="21" customHeight="1" x14ac:dyDescent="0.3"/>
    <row r="25" ht="21" customHeight="1" x14ac:dyDescent="0.3"/>
    <row r="26" ht="21" customHeight="1" x14ac:dyDescent="0.3"/>
    <row r="27" ht="21" customHeight="1" x14ac:dyDescent="0.3"/>
    <row r="28" ht="53.25" customHeight="1" x14ac:dyDescent="0.3"/>
    <row r="29" ht="21" customHeight="1" x14ac:dyDescent="0.3"/>
    <row r="30" ht="25.2" customHeight="1" x14ac:dyDescent="0.3"/>
    <row r="31" ht="22.95" customHeight="1" x14ac:dyDescent="0.3"/>
    <row r="32" ht="21.6" customHeight="1" x14ac:dyDescent="0.3"/>
    <row r="33" spans="13:13" ht="29.25" customHeight="1" x14ac:dyDescent="0.3"/>
    <row r="35" spans="13:13" ht="22.95" customHeight="1" x14ac:dyDescent="0.3"/>
    <row r="36" spans="13:13" ht="19.2" customHeight="1" x14ac:dyDescent="0.3"/>
    <row r="37" spans="13:13" ht="36" customHeight="1" x14ac:dyDescent="0.3">
      <c r="M37" s="2"/>
    </row>
    <row r="38" spans="13:13" ht="33" customHeight="1" x14ac:dyDescent="0.3">
      <c r="M38" s="4"/>
    </row>
    <row r="39" spans="13:13" x14ac:dyDescent="0.3">
      <c r="M39" s="4"/>
    </row>
    <row r="40" spans="13:13" x14ac:dyDescent="0.3">
      <c r="M40" s="4"/>
    </row>
    <row r="41" spans="13:13" x14ac:dyDescent="0.3">
      <c r="M41" s="4"/>
    </row>
    <row r="42" spans="13:13" x14ac:dyDescent="0.3">
      <c r="M42" s="4"/>
    </row>
    <row r="43" spans="13:13" ht="31.5" customHeight="1" x14ac:dyDescent="0.3">
      <c r="M43" s="4"/>
    </row>
    <row r="44" spans="13:13" x14ac:dyDescent="0.3">
      <c r="M44" s="4"/>
    </row>
  </sheetData>
  <pageMargins left="0.7" right="0.7" top="0.75" bottom="0.75" header="0.3" footer="0.3"/>
  <pageSetup scale="5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G24:M38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25.6640625" style="3" customWidth="1"/>
    <col min="10" max="10" width="21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24" spans="7:13" ht="28.2" customHeight="1" x14ac:dyDescent="0.3">
      <c r="G24" s="70">
        <v>17</v>
      </c>
    </row>
    <row r="25" spans="7:13" ht="30" customHeight="1" x14ac:dyDescent="0.3">
      <c r="G25" s="70">
        <v>19</v>
      </c>
    </row>
    <row r="26" spans="7:13" ht="26.4" customHeight="1" x14ac:dyDescent="0.3">
      <c r="G26" s="70">
        <v>22</v>
      </c>
    </row>
    <row r="27" spans="7:13" ht="30" customHeight="1" x14ac:dyDescent="0.3">
      <c r="G27" s="70">
        <v>27</v>
      </c>
    </row>
    <row r="28" spans="7:13" ht="33.6" customHeight="1" x14ac:dyDescent="0.3">
      <c r="G28" s="70">
        <v>18</v>
      </c>
    </row>
    <row r="29" spans="7:13" ht="24" customHeight="1" x14ac:dyDescent="0.3">
      <c r="G29" s="70">
        <v>14</v>
      </c>
    </row>
    <row r="30" spans="7:13" ht="24" customHeight="1" x14ac:dyDescent="0.3">
      <c r="G30" s="70">
        <v>7</v>
      </c>
      <c r="M30" s="2"/>
    </row>
    <row r="31" spans="7:13" ht="27" customHeight="1" x14ac:dyDescent="0.3">
      <c r="G31" s="70">
        <v>3</v>
      </c>
      <c r="M31" s="4"/>
    </row>
    <row r="32" spans="7:13" ht="26.4" customHeight="1" x14ac:dyDescent="0.3">
      <c r="G32" s="70">
        <v>19</v>
      </c>
      <c r="M32" s="4"/>
    </row>
    <row r="33" spans="7:13" ht="26.4" customHeight="1" x14ac:dyDescent="0.3">
      <c r="G33" s="70">
        <v>21</v>
      </c>
      <c r="M33" s="4"/>
    </row>
    <row r="34" spans="7:13" ht="25.8" customHeight="1" x14ac:dyDescent="0.3">
      <c r="G34" s="70">
        <v>23</v>
      </c>
      <c r="M34" s="4"/>
    </row>
    <row r="35" spans="7:13" ht="24.6" customHeight="1" x14ac:dyDescent="0.3">
      <c r="G35" s="70">
        <v>21</v>
      </c>
      <c r="M35" s="4"/>
    </row>
    <row r="36" spans="7:13" ht="31.5" customHeight="1" x14ac:dyDescent="0.3">
      <c r="G36" s="70">
        <v>9</v>
      </c>
      <c r="M36" s="4"/>
    </row>
    <row r="37" spans="7:13" ht="25.8" customHeight="1" x14ac:dyDescent="0.3">
      <c r="G37" s="70">
        <v>14</v>
      </c>
      <c r="M37" s="4"/>
    </row>
    <row r="38" spans="7:13" ht="24" customHeight="1" x14ac:dyDescent="0.3">
      <c r="G38" s="70">
        <v>17</v>
      </c>
    </row>
  </sheetData>
  <pageMargins left="0.7" right="0.7" top="0.75" bottom="0.75" header="0.3" footer="0.3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2"/>
  <sheetViews>
    <sheetView showRowColHeaders="0" zoomScale="50" zoomScaleNormal="50" workbookViewId="0"/>
  </sheetViews>
  <sheetFormatPr defaultColWidth="9.109375" defaultRowHeight="14.4" x14ac:dyDescent="0.3"/>
  <cols>
    <col min="1" max="16384" width="9.109375" style="1"/>
  </cols>
  <sheetData>
    <row r="1" spans="1:1" x14ac:dyDescent="0.3">
      <c r="A1" s="1" t="s">
        <v>0</v>
      </c>
    </row>
    <row r="17" spans="13:40" x14ac:dyDescent="0.3">
      <c r="M17" s="8"/>
      <c r="N17" s="8"/>
      <c r="O17" s="8"/>
      <c r="Q17" s="8"/>
      <c r="R17" s="8"/>
      <c r="S17" s="8"/>
      <c r="T17" s="8"/>
      <c r="U17" s="8"/>
      <c r="V17" s="8"/>
      <c r="W17" s="8"/>
    </row>
    <row r="18" spans="13:40" x14ac:dyDescent="0.3">
      <c r="M18" s="8"/>
      <c r="N18" s="8"/>
      <c r="O18" s="8"/>
      <c r="Q18" s="8"/>
      <c r="R18" s="8"/>
      <c r="S18" s="8"/>
      <c r="T18" s="8"/>
      <c r="U18" s="8"/>
      <c r="V18" s="8"/>
      <c r="W18" s="8"/>
      <c r="Z18" s="8"/>
      <c r="AA18" s="8"/>
      <c r="AB18" s="8"/>
      <c r="AC18" s="8"/>
      <c r="AD18" s="8"/>
      <c r="AE18" s="8"/>
      <c r="AG18" s="8"/>
      <c r="AH18" s="8"/>
      <c r="AI18" s="8"/>
      <c r="AJ18" s="8"/>
      <c r="AK18" s="8"/>
    </row>
    <row r="19" spans="13:40" x14ac:dyDescent="0.3">
      <c r="M19" s="8"/>
      <c r="N19" s="8"/>
      <c r="O19" s="8"/>
      <c r="Q19" s="8"/>
      <c r="R19" s="8"/>
      <c r="S19" s="8"/>
      <c r="T19" s="8"/>
      <c r="U19" s="8"/>
      <c r="V19" s="8"/>
      <c r="W19" s="8"/>
      <c r="Z19" s="8"/>
      <c r="AA19" s="8"/>
      <c r="AB19" s="8"/>
      <c r="AC19" s="8"/>
      <c r="AD19" s="8"/>
      <c r="AE19" s="8"/>
      <c r="AG19" s="8"/>
      <c r="AH19" s="8"/>
      <c r="AI19" s="8"/>
      <c r="AJ19" s="8"/>
      <c r="AK19" s="8"/>
      <c r="AN19" s="8"/>
    </row>
    <row r="20" spans="13:40" x14ac:dyDescent="0.3">
      <c r="M20" s="8"/>
      <c r="N20" s="8"/>
      <c r="O20" s="8"/>
      <c r="Q20" s="8"/>
      <c r="R20" s="8"/>
      <c r="S20" s="8"/>
      <c r="T20" s="8"/>
      <c r="U20" s="8"/>
      <c r="V20" s="8"/>
      <c r="W20" s="8"/>
      <c r="Z20" s="8"/>
      <c r="AA20" s="8"/>
      <c r="AB20" s="8"/>
      <c r="AC20" s="8"/>
      <c r="AD20" s="8"/>
      <c r="AE20" s="8"/>
      <c r="AG20" s="8"/>
      <c r="AH20" s="8"/>
      <c r="AI20" s="8"/>
      <c r="AJ20" s="8"/>
      <c r="AK20" s="8"/>
      <c r="AN20" s="8"/>
    </row>
    <row r="21" spans="13:40" x14ac:dyDescent="0.3">
      <c r="M21" s="8"/>
      <c r="N21" s="8"/>
      <c r="O21" s="8"/>
      <c r="Q21" s="8"/>
      <c r="R21" s="8"/>
      <c r="S21" s="8"/>
      <c r="T21" s="8"/>
      <c r="U21" s="8"/>
      <c r="V21" s="8"/>
      <c r="W21" s="8"/>
      <c r="Z21" s="8"/>
      <c r="AA21" s="8"/>
      <c r="AB21" s="8"/>
      <c r="AC21" s="8"/>
      <c r="AD21" s="8"/>
      <c r="AE21" s="8"/>
      <c r="AG21" s="8"/>
      <c r="AH21" s="8"/>
      <c r="AI21" s="8"/>
      <c r="AJ21" s="8"/>
      <c r="AK21" s="8"/>
      <c r="AN21" s="8"/>
    </row>
    <row r="22" spans="13:40" x14ac:dyDescent="0.3">
      <c r="M22" s="8"/>
      <c r="N22" s="8"/>
      <c r="O22" s="8"/>
      <c r="Q22" s="8"/>
      <c r="R22" s="8"/>
      <c r="S22" s="8"/>
      <c r="T22" s="8"/>
      <c r="U22" s="8"/>
      <c r="V22" s="8"/>
      <c r="W22" s="8"/>
      <c r="Z22" s="8"/>
      <c r="AA22" s="8"/>
      <c r="AB22" s="8"/>
      <c r="AC22" s="8"/>
      <c r="AD22" s="8"/>
      <c r="AE22" s="8"/>
      <c r="AG22" s="8"/>
      <c r="AH22" s="8"/>
      <c r="AI22" s="8"/>
      <c r="AJ22" s="8"/>
      <c r="AK22" s="8"/>
      <c r="AN22" s="8"/>
    </row>
    <row r="23" spans="13:40" x14ac:dyDescent="0.3">
      <c r="M23" s="8"/>
      <c r="N23" s="8"/>
      <c r="O23" s="8"/>
      <c r="Q23" s="8"/>
      <c r="R23" s="8"/>
      <c r="S23" s="8"/>
      <c r="T23" s="8"/>
      <c r="U23" s="8"/>
      <c r="V23" s="8"/>
      <c r="W23" s="8"/>
      <c r="Z23" s="8"/>
      <c r="AA23" s="8"/>
      <c r="AB23" s="8"/>
      <c r="AC23" s="8"/>
      <c r="AD23" s="8"/>
      <c r="AE23" s="8"/>
      <c r="AG23" s="8"/>
      <c r="AH23" s="8"/>
      <c r="AI23" s="8"/>
      <c r="AJ23" s="8"/>
      <c r="AK23" s="8"/>
      <c r="AN23" s="8"/>
    </row>
    <row r="24" spans="13:40" x14ac:dyDescent="0.3">
      <c r="M24" s="8"/>
      <c r="N24" s="8"/>
      <c r="O24" s="8"/>
      <c r="Q24" s="8"/>
      <c r="R24" s="8"/>
      <c r="S24" s="8"/>
      <c r="T24" s="8"/>
      <c r="U24" s="8"/>
      <c r="V24" s="8"/>
      <c r="W24" s="8"/>
      <c r="Z24" s="8"/>
      <c r="AA24" s="8"/>
      <c r="AB24" s="8"/>
      <c r="AC24" s="8"/>
      <c r="AD24" s="8"/>
      <c r="AE24" s="8"/>
      <c r="AG24" s="8"/>
      <c r="AH24" s="8"/>
      <c r="AI24" s="8"/>
      <c r="AJ24" s="8"/>
      <c r="AK24" s="8"/>
      <c r="AN24" s="8"/>
    </row>
    <row r="25" spans="13:40" x14ac:dyDescent="0.3">
      <c r="M25" s="8"/>
      <c r="N25" s="8"/>
      <c r="O25" s="8"/>
      <c r="Q25" s="8"/>
      <c r="R25" s="8"/>
      <c r="S25" s="8"/>
      <c r="T25" s="8"/>
      <c r="U25" s="8"/>
      <c r="V25" s="8"/>
      <c r="W25" s="8"/>
      <c r="Z25" s="8"/>
      <c r="AA25" s="8"/>
      <c r="AB25" s="8"/>
      <c r="AC25" s="8"/>
      <c r="AD25" s="8"/>
      <c r="AE25" s="8"/>
      <c r="AG25" s="8"/>
      <c r="AH25" s="8"/>
      <c r="AI25" s="8"/>
      <c r="AJ25" s="8"/>
      <c r="AK25" s="8"/>
      <c r="AN25" s="8"/>
    </row>
    <row r="26" spans="13:40" x14ac:dyDescent="0.3">
      <c r="M26" s="8"/>
      <c r="N26" s="8"/>
      <c r="O26" s="8"/>
      <c r="Q26" s="8"/>
      <c r="R26" s="8"/>
      <c r="S26" s="8"/>
      <c r="T26" s="8"/>
      <c r="U26" s="8"/>
      <c r="V26" s="8"/>
      <c r="W26" s="8"/>
      <c r="Z26" s="8"/>
      <c r="AA26" s="8"/>
      <c r="AB26" s="8"/>
      <c r="AC26" s="8"/>
      <c r="AD26" s="8"/>
      <c r="AE26" s="8"/>
      <c r="AG26" s="8"/>
      <c r="AH26" s="8"/>
      <c r="AI26" s="8"/>
      <c r="AJ26" s="8"/>
      <c r="AK26" s="8"/>
      <c r="AN26" s="8"/>
    </row>
    <row r="27" spans="13:40" x14ac:dyDescent="0.3">
      <c r="M27" s="8"/>
      <c r="N27" s="8"/>
      <c r="O27" s="8"/>
      <c r="Q27" s="8"/>
      <c r="R27" s="8"/>
      <c r="S27" s="8"/>
      <c r="T27" s="8"/>
      <c r="U27" s="8"/>
      <c r="V27" s="8"/>
      <c r="W27" s="8"/>
      <c r="Z27" s="8"/>
      <c r="AA27" s="8"/>
      <c r="AB27" s="8"/>
      <c r="AC27" s="8"/>
      <c r="AD27" s="8"/>
      <c r="AE27" s="8"/>
      <c r="AG27" s="8"/>
      <c r="AH27" s="8"/>
      <c r="AI27" s="8"/>
      <c r="AJ27" s="8"/>
      <c r="AK27" s="8"/>
      <c r="AN27" s="8"/>
    </row>
    <row r="28" spans="13:40" x14ac:dyDescent="0.3">
      <c r="M28" s="8"/>
      <c r="N28" s="8"/>
      <c r="O28" s="8"/>
      <c r="Q28" s="8"/>
      <c r="R28" s="8"/>
      <c r="S28" s="8"/>
      <c r="T28" s="8"/>
      <c r="U28" s="8"/>
      <c r="V28" s="8"/>
      <c r="W28" s="8"/>
      <c r="Z28" s="8"/>
      <c r="AA28" s="8"/>
      <c r="AB28" s="8"/>
      <c r="AC28" s="8"/>
      <c r="AD28" s="8"/>
      <c r="AE28" s="8"/>
      <c r="AG28" s="8"/>
      <c r="AH28" s="8"/>
      <c r="AI28" s="8"/>
      <c r="AJ28" s="8"/>
      <c r="AK28" s="8"/>
      <c r="AN28" s="8"/>
    </row>
    <row r="29" spans="13:40" x14ac:dyDescent="0.3">
      <c r="M29" s="8"/>
      <c r="N29" s="8"/>
      <c r="O29" s="8"/>
      <c r="Q29" s="8"/>
      <c r="R29" s="8"/>
      <c r="S29" s="8"/>
      <c r="T29" s="8"/>
      <c r="U29" s="8"/>
      <c r="V29" s="8"/>
      <c r="W29" s="8"/>
      <c r="Z29" s="8"/>
      <c r="AA29" s="8"/>
      <c r="AB29" s="8"/>
      <c r="AC29" s="8"/>
      <c r="AD29" s="8"/>
      <c r="AE29" s="8"/>
      <c r="AG29" s="8"/>
      <c r="AH29" s="8"/>
      <c r="AI29" s="8"/>
      <c r="AJ29" s="8"/>
      <c r="AK29" s="8"/>
      <c r="AN29" s="8"/>
    </row>
    <row r="30" spans="13:40" x14ac:dyDescent="0.3">
      <c r="M30" s="8"/>
      <c r="N30" s="8"/>
      <c r="O30" s="8"/>
      <c r="Q30" s="8"/>
      <c r="R30" s="8"/>
      <c r="S30" s="8"/>
      <c r="T30" s="8"/>
      <c r="U30" s="8"/>
      <c r="V30" s="8"/>
      <c r="W30" s="8"/>
      <c r="Z30" s="8"/>
      <c r="AA30" s="8"/>
      <c r="AB30" s="8"/>
      <c r="AC30" s="8"/>
      <c r="AD30" s="8"/>
      <c r="AE30" s="8"/>
      <c r="AG30" s="8"/>
      <c r="AH30" s="8"/>
      <c r="AI30" s="8"/>
      <c r="AJ30" s="8"/>
      <c r="AK30" s="8"/>
      <c r="AN30" s="8"/>
    </row>
    <row r="31" spans="13:40" x14ac:dyDescent="0.3">
      <c r="M31" s="8"/>
      <c r="N31" s="8"/>
      <c r="O31" s="8"/>
      <c r="Q31" s="8"/>
      <c r="R31" s="8"/>
      <c r="S31" s="8"/>
      <c r="T31" s="8"/>
      <c r="U31" s="8"/>
      <c r="V31" s="8"/>
      <c r="W31" s="8"/>
      <c r="Z31" s="8"/>
      <c r="AA31" s="8"/>
      <c r="AB31" s="8"/>
      <c r="AC31" s="8"/>
      <c r="AD31" s="8"/>
      <c r="AE31" s="8"/>
      <c r="AG31" s="8"/>
      <c r="AH31" s="8"/>
      <c r="AI31" s="8"/>
      <c r="AJ31" s="8"/>
      <c r="AK31" s="8"/>
      <c r="AN31" s="8"/>
    </row>
    <row r="32" spans="13:40" x14ac:dyDescent="0.3">
      <c r="M32" s="8"/>
      <c r="N32" s="8"/>
      <c r="O32" s="8"/>
      <c r="Q32" s="8"/>
      <c r="R32" s="8"/>
      <c r="S32" s="8"/>
      <c r="T32" s="8"/>
      <c r="U32" s="8"/>
      <c r="V32" s="8"/>
      <c r="W32" s="8"/>
      <c r="Z32" s="8"/>
      <c r="AA32" s="8"/>
      <c r="AB32" s="8"/>
      <c r="AC32" s="8"/>
      <c r="AD32" s="8"/>
      <c r="AE32" s="8"/>
      <c r="AG32" s="8"/>
      <c r="AH32" s="8"/>
      <c r="AI32" s="8"/>
      <c r="AJ32" s="8"/>
      <c r="AK32" s="8"/>
      <c r="AN32" s="8"/>
    </row>
    <row r="33" spans="13:41" x14ac:dyDescent="0.3">
      <c r="M33" s="8"/>
      <c r="N33" s="8"/>
      <c r="O33" s="8"/>
      <c r="Q33" s="8"/>
      <c r="R33" s="8"/>
      <c r="S33" s="8"/>
      <c r="T33" s="8"/>
      <c r="U33" s="8"/>
      <c r="V33" s="8"/>
      <c r="W33" s="8"/>
      <c r="Z33" s="8"/>
      <c r="AA33" s="8"/>
      <c r="AB33" s="8"/>
      <c r="AC33" s="8"/>
      <c r="AD33" s="8"/>
      <c r="AE33" s="8"/>
      <c r="AG33" s="8"/>
      <c r="AH33" s="8"/>
      <c r="AI33" s="8"/>
      <c r="AJ33" s="8"/>
      <c r="AK33" s="8"/>
      <c r="AN33" s="8"/>
    </row>
    <row r="34" spans="13:41" x14ac:dyDescent="0.3">
      <c r="M34" s="8"/>
      <c r="N34" s="8"/>
      <c r="O34" s="8"/>
      <c r="Q34" s="8"/>
      <c r="R34" s="8"/>
      <c r="S34" s="8"/>
      <c r="T34" s="8"/>
      <c r="U34" s="8"/>
      <c r="V34" s="8"/>
      <c r="W34" s="8"/>
      <c r="Z34" s="8"/>
      <c r="AA34" s="8"/>
      <c r="AB34" s="8"/>
      <c r="AC34" s="8"/>
      <c r="AD34" s="8"/>
      <c r="AE34" s="8"/>
      <c r="AG34" s="8"/>
      <c r="AH34" s="8"/>
      <c r="AI34" s="8"/>
      <c r="AJ34" s="8"/>
      <c r="AK34" s="8"/>
      <c r="AN34" s="8"/>
    </row>
    <row r="35" spans="13:41" x14ac:dyDescent="0.3">
      <c r="M35" s="8"/>
      <c r="N35" s="8"/>
      <c r="O35" s="8"/>
      <c r="Q35" s="8"/>
      <c r="R35" s="8"/>
      <c r="S35" s="8"/>
      <c r="T35" s="8"/>
      <c r="U35" s="8"/>
      <c r="V35" s="8"/>
      <c r="W35" s="8"/>
      <c r="Z35" s="8"/>
      <c r="AA35" s="8"/>
      <c r="AB35" s="8"/>
      <c r="AC35" s="8"/>
      <c r="AD35" s="8"/>
      <c r="AE35" s="8"/>
      <c r="AG35" s="8"/>
      <c r="AH35" s="8"/>
      <c r="AI35" s="8"/>
      <c r="AJ35" s="8"/>
      <c r="AK35" s="8"/>
      <c r="AN35" s="8"/>
    </row>
    <row r="36" spans="13:41" x14ac:dyDescent="0.3">
      <c r="M36" s="8"/>
      <c r="N36" s="8"/>
      <c r="O36" s="8"/>
      <c r="Q36" s="8"/>
      <c r="R36" s="8"/>
      <c r="S36" s="8"/>
      <c r="T36" s="8"/>
      <c r="U36" s="8"/>
      <c r="V36" s="8"/>
      <c r="W36" s="8"/>
      <c r="Z36" s="8"/>
      <c r="AA36" s="8"/>
      <c r="AB36" s="8"/>
      <c r="AC36" s="8"/>
      <c r="AD36" s="8"/>
      <c r="AE36" s="8"/>
      <c r="AG36" s="8"/>
      <c r="AH36" s="8"/>
      <c r="AI36" s="8"/>
      <c r="AJ36" s="8"/>
      <c r="AK36" s="8"/>
      <c r="AN36" s="8"/>
    </row>
    <row r="37" spans="13:41" x14ac:dyDescent="0.3">
      <c r="M37" s="8"/>
      <c r="N37" s="8"/>
      <c r="O37" s="8"/>
      <c r="Q37" s="8"/>
      <c r="R37" s="8"/>
      <c r="S37" s="8"/>
      <c r="T37" s="8"/>
      <c r="U37" s="8"/>
      <c r="V37" s="8"/>
      <c r="W37" s="8"/>
      <c r="Z37" s="8"/>
      <c r="AA37" s="8"/>
      <c r="AB37" s="8"/>
      <c r="AC37" s="8"/>
      <c r="AD37" s="8"/>
      <c r="AE37" s="8"/>
      <c r="AG37" s="8"/>
      <c r="AH37" s="8"/>
      <c r="AI37" s="8"/>
      <c r="AJ37" s="8"/>
      <c r="AK37" s="8"/>
      <c r="AN37" s="8"/>
    </row>
    <row r="38" spans="13:41" x14ac:dyDescent="0.3">
      <c r="M38" s="8"/>
      <c r="N38" s="8"/>
      <c r="O38" s="8"/>
      <c r="Q38" s="8"/>
      <c r="R38" s="8"/>
      <c r="S38" s="8"/>
      <c r="T38" s="8"/>
      <c r="U38" s="8"/>
      <c r="V38" s="8"/>
      <c r="W38" s="8"/>
      <c r="Z38" s="8"/>
      <c r="AA38" s="8"/>
      <c r="AB38" s="8"/>
      <c r="AC38" s="8"/>
      <c r="AD38" s="8"/>
      <c r="AE38" s="8"/>
      <c r="AG38" s="8"/>
      <c r="AH38" s="8"/>
      <c r="AI38" s="8"/>
      <c r="AJ38" s="8"/>
      <c r="AK38" s="8"/>
      <c r="AN38" s="8"/>
    </row>
    <row r="39" spans="13:41" x14ac:dyDescent="0.3">
      <c r="M39" s="8"/>
      <c r="N39" s="8"/>
      <c r="O39" s="8"/>
      <c r="Q39" s="8"/>
      <c r="R39" s="8"/>
      <c r="S39" s="8"/>
      <c r="T39" s="8"/>
      <c r="U39" s="8"/>
      <c r="V39" s="8"/>
      <c r="W39" s="8"/>
      <c r="Z39" s="8"/>
      <c r="AA39" s="8"/>
      <c r="AB39" s="8"/>
      <c r="AC39" s="8"/>
      <c r="AD39" s="8"/>
      <c r="AE39" s="8"/>
      <c r="AG39" s="8"/>
      <c r="AH39" s="8"/>
      <c r="AI39" s="8"/>
      <c r="AJ39" s="8"/>
      <c r="AK39" s="8"/>
      <c r="AN39" s="8"/>
    </row>
    <row r="40" spans="13:41" x14ac:dyDescent="0.3">
      <c r="M40" s="8"/>
      <c r="N40" s="8"/>
      <c r="O40" s="8"/>
      <c r="Q40" s="8"/>
      <c r="R40" s="8"/>
      <c r="S40" s="8"/>
      <c r="T40" s="8"/>
      <c r="U40" s="8"/>
      <c r="V40" s="8"/>
      <c r="W40" s="8"/>
      <c r="Z40" s="8"/>
      <c r="AA40" s="8"/>
      <c r="AB40" s="8"/>
      <c r="AC40" s="8"/>
      <c r="AD40" s="8"/>
      <c r="AE40" s="8"/>
      <c r="AG40" s="8"/>
      <c r="AH40" s="8"/>
      <c r="AI40" s="8"/>
      <c r="AJ40" s="8"/>
      <c r="AK40" s="8"/>
      <c r="AN40" s="8"/>
    </row>
    <row r="41" spans="13:41" x14ac:dyDescent="0.3">
      <c r="M41" s="8"/>
      <c r="N41" s="8"/>
      <c r="O41" s="8"/>
      <c r="Q41" s="8"/>
      <c r="R41" s="8"/>
      <c r="S41" s="8"/>
      <c r="T41" s="8"/>
      <c r="U41" s="8"/>
      <c r="V41" s="8"/>
      <c r="W41" s="8"/>
      <c r="Z41" s="8"/>
      <c r="AA41" s="8"/>
      <c r="AB41" s="8"/>
      <c r="AC41" s="8"/>
      <c r="AD41" s="8"/>
      <c r="AE41" s="8"/>
      <c r="AG41" s="8"/>
      <c r="AH41" s="8"/>
      <c r="AI41" s="8"/>
      <c r="AJ41" s="8"/>
      <c r="AK41" s="8"/>
      <c r="AN41" s="8"/>
    </row>
    <row r="42" spans="13:41" x14ac:dyDescent="0.3">
      <c r="M42" s="8"/>
      <c r="N42" s="8"/>
      <c r="O42" s="8"/>
      <c r="Q42" s="8"/>
      <c r="R42" s="8"/>
      <c r="S42" s="8"/>
      <c r="T42" s="8"/>
      <c r="U42" s="8"/>
      <c r="V42" s="8"/>
      <c r="W42" s="8"/>
      <c r="Z42" s="8"/>
      <c r="AA42" s="8"/>
      <c r="AB42" s="8"/>
      <c r="AC42" s="8"/>
      <c r="AD42" s="8"/>
      <c r="AE42" s="8"/>
      <c r="AG42" s="8"/>
      <c r="AH42" s="8"/>
      <c r="AI42" s="8"/>
      <c r="AJ42" s="8"/>
      <c r="AK42" s="8"/>
      <c r="AN42" s="8"/>
    </row>
    <row r="43" spans="13:41" x14ac:dyDescent="0.3">
      <c r="M43" s="8"/>
      <c r="N43" s="8"/>
      <c r="O43" s="8"/>
      <c r="Q43" s="8"/>
      <c r="R43" s="8"/>
      <c r="S43" s="8"/>
      <c r="T43" s="8"/>
      <c r="U43" s="8"/>
      <c r="V43" s="8"/>
      <c r="W43" s="8"/>
      <c r="Z43" s="8"/>
      <c r="AA43" s="8"/>
      <c r="AB43" s="8"/>
      <c r="AC43" s="8"/>
      <c r="AD43" s="8"/>
      <c r="AE43" s="8"/>
      <c r="AG43" s="8"/>
      <c r="AH43" s="8"/>
      <c r="AI43" s="8"/>
      <c r="AJ43" s="8"/>
      <c r="AK43" s="8"/>
      <c r="AN43" s="8"/>
    </row>
    <row r="44" spans="13:41" x14ac:dyDescent="0.3">
      <c r="M44" s="8"/>
      <c r="N44" s="8"/>
      <c r="O44" s="8"/>
      <c r="Q44" s="8"/>
      <c r="R44" s="8"/>
      <c r="S44" s="8"/>
      <c r="T44" s="8"/>
      <c r="U44" s="8"/>
      <c r="V44" s="8"/>
      <c r="W44" s="8"/>
      <c r="Z44" s="8"/>
      <c r="AA44" s="8"/>
      <c r="AB44" s="8"/>
      <c r="AC44" s="8"/>
      <c r="AD44" s="8"/>
      <c r="AE44" s="8"/>
      <c r="AG44" s="8"/>
      <c r="AH44" s="8"/>
      <c r="AI44" s="8"/>
      <c r="AJ44" s="8"/>
      <c r="AK44" s="8"/>
      <c r="AN44" s="8"/>
    </row>
    <row r="45" spans="13:41" x14ac:dyDescent="0.3">
      <c r="M45" s="8"/>
      <c r="N45" s="8"/>
      <c r="O45" s="8"/>
      <c r="Q45" s="8"/>
      <c r="R45" s="8"/>
      <c r="S45" s="8"/>
      <c r="T45" s="8"/>
      <c r="U45" s="8"/>
      <c r="V45" s="8"/>
      <c r="W45" s="8"/>
      <c r="Z45" s="8"/>
      <c r="AA45" s="8"/>
      <c r="AB45" s="8"/>
      <c r="AC45" s="8"/>
      <c r="AD45" s="8"/>
      <c r="AE45" s="8"/>
      <c r="AG45" s="8"/>
      <c r="AH45" s="8"/>
      <c r="AI45" s="8"/>
      <c r="AJ45" s="8"/>
      <c r="AK45" s="8"/>
      <c r="AN45" s="8"/>
    </row>
    <row r="46" spans="13:41" x14ac:dyDescent="0.3">
      <c r="M46" s="8"/>
      <c r="N46" s="8"/>
      <c r="O46" s="8"/>
      <c r="Q46" s="8"/>
      <c r="R46" s="8"/>
      <c r="S46" s="8"/>
      <c r="T46" s="8"/>
      <c r="U46" s="8"/>
      <c r="V46" s="8"/>
      <c r="W46" s="8"/>
      <c r="Z46" s="8"/>
      <c r="AA46" s="8"/>
      <c r="AB46" s="8"/>
      <c r="AC46" s="8"/>
      <c r="AD46" s="8"/>
      <c r="AE46" s="8"/>
      <c r="AG46" s="8"/>
      <c r="AH46" s="8"/>
      <c r="AI46" s="8"/>
      <c r="AJ46" s="8"/>
      <c r="AK46" s="8"/>
      <c r="AN46" s="8"/>
    </row>
    <row r="47" spans="13:41" x14ac:dyDescent="0.3">
      <c r="M47" s="8"/>
      <c r="N47" s="8"/>
      <c r="O47" s="8"/>
      <c r="Z47" s="8"/>
      <c r="AA47" s="8"/>
      <c r="AB47" s="8"/>
      <c r="AC47" s="8"/>
      <c r="AD47" s="8"/>
      <c r="AE47" s="8"/>
      <c r="AG47" s="8"/>
      <c r="AH47" s="8"/>
      <c r="AI47" s="8"/>
      <c r="AJ47" s="8"/>
      <c r="AK47" s="8"/>
      <c r="AN47" s="8"/>
      <c r="AO47" s="8"/>
    </row>
    <row r="48" spans="13:41" x14ac:dyDescent="0.3">
      <c r="M48" s="8"/>
      <c r="N48" s="8"/>
      <c r="O48" s="8"/>
      <c r="R48" s="8"/>
      <c r="S48" s="8"/>
      <c r="T48" s="8"/>
      <c r="U48" s="8"/>
      <c r="V48" s="8"/>
      <c r="W48" s="8"/>
      <c r="Z48" s="8"/>
      <c r="AA48" s="8"/>
      <c r="AB48" s="8"/>
      <c r="AC48" s="8"/>
      <c r="AD48" s="8"/>
      <c r="AE48" s="8"/>
      <c r="AG48" s="8"/>
      <c r="AH48" s="8"/>
      <c r="AI48" s="8"/>
      <c r="AJ48" s="8"/>
      <c r="AK48" s="8"/>
      <c r="AN48" s="8"/>
      <c r="AO48" s="8"/>
    </row>
    <row r="49" spans="13:41" x14ac:dyDescent="0.3">
      <c r="M49" s="8"/>
      <c r="N49" s="8"/>
      <c r="O49" s="8"/>
      <c r="R49" s="8"/>
      <c r="S49" s="8"/>
      <c r="T49" s="8"/>
      <c r="U49" s="8"/>
      <c r="V49" s="8"/>
      <c r="W49" s="8"/>
      <c r="AN49" s="8"/>
      <c r="AO49" s="8"/>
    </row>
    <row r="50" spans="13:41" x14ac:dyDescent="0.3">
      <c r="R50" s="8"/>
      <c r="S50" s="8"/>
      <c r="T50" s="8"/>
      <c r="U50" s="8"/>
      <c r="V50" s="8"/>
      <c r="W50" s="8"/>
      <c r="X50" s="8"/>
      <c r="Y50" s="8"/>
    </row>
    <row r="51" spans="13:41" x14ac:dyDescent="0.3"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3:41" x14ac:dyDescent="0.3">
      <c r="P52" s="8"/>
      <c r="Q52" s="8"/>
      <c r="R52" s="8"/>
      <c r="S52" s="8"/>
      <c r="T52" s="8"/>
      <c r="U52" s="8"/>
      <c r="V52" s="8"/>
      <c r="W52" s="8"/>
      <c r="X52" s="8"/>
      <c r="Y52" s="8"/>
    </row>
  </sheetData>
  <pageMargins left="0.7" right="0.7" top="0.75" bottom="0.75" header="0.3" footer="0.3"/>
  <pageSetup scale="2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G22:M36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8.33203125" style="3" customWidth="1"/>
    <col min="8" max="8" width="18.6640625" style="3" customWidth="1"/>
    <col min="9" max="9" width="25.6640625" style="3" customWidth="1"/>
    <col min="10" max="10" width="21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22" spans="7:13" ht="28.2" customHeight="1" x14ac:dyDescent="0.3">
      <c r="G22" s="70">
        <v>17</v>
      </c>
    </row>
    <row r="23" spans="7:13" ht="30" customHeight="1" x14ac:dyDescent="0.3">
      <c r="G23" s="70">
        <v>19</v>
      </c>
    </row>
    <row r="24" spans="7:13" ht="26.4" customHeight="1" x14ac:dyDescent="0.3">
      <c r="G24" s="70">
        <v>22</v>
      </c>
    </row>
    <row r="25" spans="7:13" ht="30" customHeight="1" x14ac:dyDescent="0.3">
      <c r="G25" s="70">
        <v>27</v>
      </c>
    </row>
    <row r="26" spans="7:13" ht="25.2" customHeight="1" x14ac:dyDescent="0.3">
      <c r="G26" s="70">
        <v>18</v>
      </c>
    </row>
    <row r="27" spans="7:13" ht="26.4" customHeight="1" x14ac:dyDescent="0.3">
      <c r="G27" s="70">
        <v>14</v>
      </c>
    </row>
    <row r="28" spans="7:13" ht="25.8" customHeight="1" x14ac:dyDescent="0.3">
      <c r="G28" s="70">
        <v>7</v>
      </c>
      <c r="M28" s="2"/>
    </row>
    <row r="29" spans="7:13" ht="27" customHeight="1" x14ac:dyDescent="0.3">
      <c r="G29" s="70">
        <v>3</v>
      </c>
      <c r="M29" s="4"/>
    </row>
    <row r="30" spans="7:13" ht="26.4" customHeight="1" x14ac:dyDescent="0.3">
      <c r="G30" s="70">
        <v>19</v>
      </c>
      <c r="M30" s="4"/>
    </row>
    <row r="31" spans="7:13" ht="26.4" customHeight="1" x14ac:dyDescent="0.3">
      <c r="G31" s="70">
        <v>21</v>
      </c>
      <c r="M31" s="4"/>
    </row>
    <row r="32" spans="7:13" ht="25.8" customHeight="1" x14ac:dyDescent="0.3">
      <c r="G32" s="70">
        <v>23</v>
      </c>
      <c r="M32" s="4"/>
    </row>
    <row r="33" spans="7:13" ht="24.6" customHeight="1" x14ac:dyDescent="0.3">
      <c r="G33" s="70">
        <v>21</v>
      </c>
      <c r="M33" s="4"/>
    </row>
    <row r="34" spans="7:13" ht="27.6" customHeight="1" x14ac:dyDescent="0.3">
      <c r="G34" s="70">
        <v>9</v>
      </c>
      <c r="M34" s="4"/>
    </row>
    <row r="35" spans="7:13" ht="25.8" customHeight="1" x14ac:dyDescent="0.3">
      <c r="G35" s="70">
        <v>14</v>
      </c>
      <c r="M35" s="4"/>
    </row>
    <row r="36" spans="7:13" ht="24" customHeight="1" x14ac:dyDescent="0.3">
      <c r="G36" s="70">
        <v>17</v>
      </c>
    </row>
  </sheetData>
  <pageMargins left="0.7" right="0.7" top="0.75" bottom="0.75" header="0.3" footer="0.3"/>
  <pageSetup scale="4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0:Q73"/>
  <sheetViews>
    <sheetView zoomScale="60" zoomScaleNormal="60" workbookViewId="0">
      <selection activeCell="M39" sqref="M39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2.5546875" style="3" customWidth="1"/>
    <col min="7" max="7" width="19.88671875" style="3" customWidth="1"/>
    <col min="8" max="8" width="26" style="3" customWidth="1"/>
    <col min="9" max="9" width="25.109375" style="3" customWidth="1"/>
    <col min="10" max="10" width="25.554687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3" style="3" customWidth="1"/>
    <col min="17" max="17" width="17" style="3" customWidth="1"/>
    <col min="18" max="18" width="6.33203125" style="3" customWidth="1"/>
    <col min="19" max="19" width="17.33203125" style="3" customWidth="1"/>
    <col min="20" max="20" width="6.332031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10" spans="13:14" x14ac:dyDescent="0.3">
      <c r="M10" s="108">
        <f>_xlfn.BINOM.DIST(0,5,0.2,0)</f>
        <v>0.32768000000000003</v>
      </c>
      <c r="N10" s="108"/>
    </row>
    <row r="11" spans="13:14" x14ac:dyDescent="0.3">
      <c r="M11" s="108"/>
      <c r="N11" s="108"/>
    </row>
    <row r="12" spans="13:14" x14ac:dyDescent="0.3">
      <c r="M12" s="108"/>
      <c r="N12" s="108"/>
    </row>
    <row r="17" spans="13:17" x14ac:dyDescent="0.3">
      <c r="M17" s="108">
        <f>_xlfn.BINOM.DIST(1,5,0.2,0)</f>
        <v>0.40959999999999996</v>
      </c>
      <c r="N17" s="108"/>
    </row>
    <row r="18" spans="13:17" x14ac:dyDescent="0.3">
      <c r="M18" s="108"/>
      <c r="N18" s="108"/>
    </row>
    <row r="19" spans="13:17" x14ac:dyDescent="0.3">
      <c r="M19" s="108"/>
      <c r="N19" s="108"/>
    </row>
    <row r="23" spans="13:17" ht="2.25" customHeight="1" x14ac:dyDescent="0.3"/>
    <row r="24" spans="13:17" ht="42" customHeight="1" x14ac:dyDescent="0.3">
      <c r="P24" s="109">
        <f>5*0.2</f>
        <v>1</v>
      </c>
      <c r="Q24" s="109"/>
    </row>
    <row r="25" spans="13:17" ht="47.4" customHeight="1" x14ac:dyDescent="0.3"/>
    <row r="26" spans="13:17" ht="28.2" customHeight="1" x14ac:dyDescent="0.3"/>
    <row r="27" spans="13:17" ht="25.2" customHeight="1" x14ac:dyDescent="0.3">
      <c r="P27" s="110">
        <f>(5*0.2)*(1-0.2)</f>
        <v>0.8</v>
      </c>
      <c r="Q27" s="110"/>
    </row>
    <row r="28" spans="13:17" ht="25.95" customHeight="1" x14ac:dyDescent="0.3">
      <c r="P28" s="110"/>
      <c r="Q28" s="110"/>
    </row>
    <row r="29" spans="13:17" ht="21" customHeight="1" x14ac:dyDescent="0.3"/>
    <row r="30" spans="13:17" ht="24" customHeight="1" x14ac:dyDescent="0.3"/>
    <row r="31" spans="13:17" ht="25.2" customHeight="1" x14ac:dyDescent="0.3"/>
    <row r="32" spans="13:17" ht="16.95" customHeight="1" x14ac:dyDescent="0.3"/>
    <row r="33" spans="3:13" ht="19.95" customHeight="1" x14ac:dyDescent="0.3"/>
    <row r="34" spans="3:13" ht="18.600000000000001" customHeight="1" x14ac:dyDescent="0.3"/>
    <row r="35" spans="3:13" ht="18" customHeight="1" x14ac:dyDescent="0.3"/>
    <row r="36" spans="3:13" ht="18" customHeight="1" x14ac:dyDescent="0.3"/>
    <row r="37" spans="3:13" ht="15.6" customHeight="1" x14ac:dyDescent="0.3">
      <c r="F37" s="7"/>
      <c r="G37" s="7"/>
      <c r="H37" s="7"/>
      <c r="I37" s="7"/>
      <c r="J37" s="7"/>
      <c r="K37" s="7"/>
    </row>
    <row r="38" spans="3:13" ht="15.6" customHeight="1" x14ac:dyDescent="0.3">
      <c r="E38" s="7"/>
      <c r="F38" s="7"/>
      <c r="G38" s="7"/>
      <c r="H38" s="7"/>
      <c r="I38" s="7"/>
      <c r="J38" s="7"/>
      <c r="K38" s="7"/>
    </row>
    <row r="39" spans="3:13" x14ac:dyDescent="0.3">
      <c r="E39" s="7"/>
      <c r="F39" s="7"/>
      <c r="G39" s="7"/>
      <c r="H39" s="7"/>
      <c r="I39" s="7"/>
      <c r="J39" s="7"/>
      <c r="K39" s="7"/>
    </row>
    <row r="40" spans="3:13" ht="51.6" customHeight="1" x14ac:dyDescent="0.3">
      <c r="E40" s="7"/>
      <c r="F40" s="7"/>
      <c r="G40" s="7"/>
      <c r="H40" s="7"/>
      <c r="I40" s="7"/>
      <c r="J40" s="7"/>
      <c r="K40" s="7"/>
    </row>
    <row r="41" spans="3:13" ht="24" customHeight="1" x14ac:dyDescent="0.3">
      <c r="E41" s="7"/>
      <c r="F41" s="7"/>
      <c r="G41" s="7"/>
      <c r="H41" s="7"/>
      <c r="I41" s="7"/>
      <c r="J41" s="7"/>
      <c r="K41" s="7"/>
    </row>
    <row r="42" spans="3:13" ht="24.6" customHeight="1" x14ac:dyDescent="0.3">
      <c r="E42" s="7"/>
      <c r="F42" s="7"/>
      <c r="G42" s="7"/>
      <c r="H42" s="7"/>
      <c r="I42" s="7"/>
      <c r="J42" s="7"/>
      <c r="K42" s="7"/>
    </row>
    <row r="43" spans="3:13" ht="22.2" customHeight="1" x14ac:dyDescent="0.3">
      <c r="E43" s="7"/>
      <c r="F43" s="7"/>
      <c r="G43" s="7"/>
      <c r="H43" s="7"/>
      <c r="I43" s="7"/>
      <c r="J43" s="7"/>
      <c r="K43" s="7"/>
    </row>
    <row r="44" spans="3:13" ht="21.6" customHeight="1" x14ac:dyDescent="0.3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3">
      <c r="E45" s="7"/>
      <c r="F45" s="7"/>
      <c r="G45" s="7"/>
      <c r="H45" s="7"/>
      <c r="I45" s="7"/>
      <c r="J45" s="7"/>
      <c r="K45" s="7"/>
      <c r="M45" s="4"/>
    </row>
    <row r="46" spans="3:13" x14ac:dyDescent="0.3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3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3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3">
      <c r="C49" s="7"/>
      <c r="D49" s="7"/>
      <c r="E49" s="7"/>
      <c r="F49" s="7"/>
      <c r="G49" s="7"/>
      <c r="H49" s="7"/>
      <c r="I49" s="7"/>
      <c r="J49" s="7"/>
      <c r="M49" s="4"/>
    </row>
    <row r="50" spans="2:13" ht="14.4" customHeight="1" x14ac:dyDescent="0.3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" customHeight="1" x14ac:dyDescent="0.3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3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3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3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3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3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3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3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3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3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3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3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3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3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3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3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3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3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3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3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3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3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3">
      <c r="C73" s="7"/>
      <c r="D73" s="7"/>
      <c r="E73" s="7"/>
      <c r="F73" s="7"/>
      <c r="G73" s="7"/>
      <c r="H73" s="7"/>
      <c r="I73" s="7"/>
      <c r="J73" s="7"/>
      <c r="K73" s="7"/>
    </row>
  </sheetData>
  <mergeCells count="4">
    <mergeCell ref="M10:N12"/>
    <mergeCell ref="M17:N19"/>
    <mergeCell ref="P24:Q24"/>
    <mergeCell ref="P27:Q28"/>
  </mergeCells>
  <pageMargins left="0.7" right="0.7" top="0.75" bottom="0.75" header="0.3" footer="0.3"/>
  <pageSetup scale="4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3:M73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2.5546875" style="3" customWidth="1"/>
    <col min="7" max="7" width="19.88671875" style="3" customWidth="1"/>
    <col min="8" max="8" width="26" style="3" customWidth="1"/>
    <col min="9" max="9" width="25.109375" style="3" customWidth="1"/>
    <col min="10" max="10" width="25.554687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6.88671875" style="3" customWidth="1"/>
    <col min="16" max="16" width="13" style="3" customWidth="1"/>
    <col min="17" max="17" width="17" style="3" customWidth="1"/>
    <col min="18" max="18" width="6.33203125" style="3" customWidth="1"/>
    <col min="19" max="19" width="17.33203125" style="3" customWidth="1"/>
    <col min="20" max="20" width="6.33203125" style="3" customWidth="1"/>
    <col min="21" max="21" width="14.6640625" style="3" customWidth="1"/>
    <col min="22" max="22" width="9.109375" style="3"/>
    <col min="23" max="23" width="17.44140625" style="3" customWidth="1"/>
    <col min="24" max="16384" width="9.109375" style="3"/>
  </cols>
  <sheetData>
    <row r="23" ht="2.25" customHeight="1" x14ac:dyDescent="0.3"/>
    <row r="24" ht="42" customHeight="1" x14ac:dyDescent="0.3"/>
    <row r="25" ht="47.4" customHeight="1" x14ac:dyDescent="0.3"/>
    <row r="26" ht="28.2" customHeight="1" x14ac:dyDescent="0.3"/>
    <row r="27" ht="25.2" customHeight="1" x14ac:dyDescent="0.3"/>
    <row r="28" ht="25.95" customHeight="1" x14ac:dyDescent="0.3"/>
    <row r="29" ht="21" customHeight="1" x14ac:dyDescent="0.3"/>
    <row r="30" ht="24" customHeight="1" x14ac:dyDescent="0.3"/>
    <row r="31" ht="25.2" customHeight="1" x14ac:dyDescent="0.3"/>
    <row r="32" ht="16.95" customHeight="1" x14ac:dyDescent="0.3"/>
    <row r="33" spans="3:13" ht="19.95" customHeight="1" x14ac:dyDescent="0.3"/>
    <row r="34" spans="3:13" ht="18.600000000000001" customHeight="1" x14ac:dyDescent="0.3"/>
    <row r="35" spans="3:13" ht="18" customHeight="1" x14ac:dyDescent="0.3"/>
    <row r="36" spans="3:13" ht="18" customHeight="1" x14ac:dyDescent="0.3"/>
    <row r="37" spans="3:13" ht="15.6" customHeight="1" x14ac:dyDescent="0.3">
      <c r="F37" s="7"/>
      <c r="G37" s="7"/>
      <c r="H37" s="7"/>
      <c r="I37" s="7"/>
      <c r="J37" s="7"/>
      <c r="K37" s="7"/>
    </row>
    <row r="38" spans="3:13" ht="15.6" customHeight="1" x14ac:dyDescent="0.3">
      <c r="E38" s="7"/>
      <c r="F38" s="7"/>
      <c r="G38" s="7"/>
      <c r="H38" s="7"/>
      <c r="I38" s="7"/>
      <c r="J38" s="7"/>
      <c r="K38" s="7"/>
    </row>
    <row r="39" spans="3:13" x14ac:dyDescent="0.3">
      <c r="E39" s="7"/>
      <c r="F39" s="7"/>
      <c r="G39" s="7"/>
      <c r="H39" s="7"/>
      <c r="I39" s="7"/>
      <c r="J39" s="7"/>
      <c r="K39" s="7"/>
    </row>
    <row r="40" spans="3:13" ht="51.6" customHeight="1" x14ac:dyDescent="0.3">
      <c r="E40" s="7"/>
      <c r="F40" s="7"/>
      <c r="G40" s="7"/>
      <c r="H40" s="7"/>
      <c r="I40" s="7"/>
      <c r="J40" s="7"/>
      <c r="K40" s="7"/>
    </row>
    <row r="41" spans="3:13" ht="24" customHeight="1" x14ac:dyDescent="0.3">
      <c r="E41" s="7"/>
      <c r="F41" s="7"/>
      <c r="G41" s="7"/>
      <c r="H41" s="7"/>
      <c r="I41" s="7"/>
      <c r="J41" s="7"/>
      <c r="K41" s="7"/>
    </row>
    <row r="42" spans="3:13" ht="24.6" customHeight="1" x14ac:dyDescent="0.3">
      <c r="E42" s="7"/>
      <c r="F42" s="7"/>
      <c r="G42" s="7"/>
      <c r="H42" s="7"/>
      <c r="I42" s="7"/>
      <c r="J42" s="7"/>
      <c r="K42" s="7"/>
    </row>
    <row r="43" spans="3:13" ht="22.2" customHeight="1" x14ac:dyDescent="0.3">
      <c r="E43" s="7"/>
      <c r="F43" s="7"/>
      <c r="G43" s="7"/>
      <c r="H43" s="7"/>
      <c r="I43" s="7"/>
      <c r="J43" s="7"/>
      <c r="K43" s="7"/>
    </row>
    <row r="44" spans="3:13" ht="21.6" customHeight="1" x14ac:dyDescent="0.3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3">
      <c r="E45" s="7"/>
      <c r="F45" s="7"/>
      <c r="G45" s="7"/>
      <c r="H45" s="7"/>
      <c r="I45" s="7"/>
      <c r="J45" s="7"/>
      <c r="K45" s="7"/>
      <c r="M45" s="4"/>
    </row>
    <row r="46" spans="3:13" x14ac:dyDescent="0.3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3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3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3">
      <c r="C49" s="7"/>
      <c r="D49" s="7"/>
      <c r="E49" s="7"/>
      <c r="F49" s="7"/>
      <c r="G49" s="7"/>
      <c r="H49" s="7"/>
      <c r="I49" s="7"/>
      <c r="J49" s="7"/>
      <c r="M49" s="4"/>
    </row>
    <row r="50" spans="2:13" ht="14.4" customHeight="1" x14ac:dyDescent="0.3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" customHeight="1" x14ac:dyDescent="0.3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3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3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3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3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3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3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3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3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3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3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3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3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3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3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3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3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3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3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3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3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3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3">
      <c r="C73" s="7"/>
      <c r="D73" s="7"/>
      <c r="E73" s="7"/>
      <c r="F73" s="7"/>
      <c r="G73" s="7"/>
      <c r="H73" s="7"/>
      <c r="I73" s="7"/>
      <c r="J73" s="7"/>
      <c r="K73" s="7"/>
    </row>
  </sheetData>
  <pageMargins left="0.7" right="0.7" top="0.75" bottom="0.75" header="0.3" footer="0.3"/>
  <pageSetup scale="4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J14:P59"/>
  <sheetViews>
    <sheetView zoomScale="70" zoomScaleNormal="70" workbookViewId="0">
      <selection activeCell="O36" sqref="O36:P37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0.1093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2" width="16.6640625" style="3" customWidth="1"/>
    <col min="13" max="13" width="9.33203125" style="3" customWidth="1"/>
    <col min="14" max="14" width="9" style="3" customWidth="1"/>
    <col min="15" max="15" width="11.44140625" style="3" customWidth="1"/>
    <col min="16" max="16" width="12.88671875" style="3" customWidth="1"/>
    <col min="17" max="18" width="10.33203125" style="3" customWidth="1"/>
    <col min="19" max="20" width="9.33203125" style="3" customWidth="1"/>
    <col min="21" max="16384" width="9.109375" style="3"/>
  </cols>
  <sheetData>
    <row r="14" spans="15:16" x14ac:dyDescent="0.3">
      <c r="O14" s="111">
        <f>_xlfn.BINOM.DIST(0,6,0.05,0)</f>
        <v>0.73509189062500002</v>
      </c>
      <c r="P14" s="111"/>
    </row>
    <row r="15" spans="15:16" x14ac:dyDescent="0.3">
      <c r="O15" s="111"/>
      <c r="P15" s="111"/>
    </row>
    <row r="16" spans="15:16" x14ac:dyDescent="0.3">
      <c r="O16" s="111"/>
      <c r="P16" s="111"/>
    </row>
    <row r="17" spans="15:16" x14ac:dyDescent="0.3">
      <c r="O17" s="18"/>
      <c r="P17" s="18"/>
    </row>
    <row r="18" spans="15:16" x14ac:dyDescent="0.3">
      <c r="O18" s="111">
        <f>_xlfn.BINOM.DIST(1,6,0.05,0)</f>
        <v>0.23213428125000005</v>
      </c>
      <c r="P18" s="111"/>
    </row>
    <row r="19" spans="15:16" x14ac:dyDescent="0.3">
      <c r="O19" s="111"/>
      <c r="P19" s="111"/>
    </row>
    <row r="20" spans="15:16" x14ac:dyDescent="0.3">
      <c r="O20" s="111"/>
      <c r="P20" s="111"/>
    </row>
    <row r="21" spans="15:16" x14ac:dyDescent="0.3">
      <c r="O21" s="18"/>
      <c r="P21" s="18"/>
    </row>
    <row r="22" spans="15:16" x14ac:dyDescent="0.3">
      <c r="O22" s="111">
        <f>_xlfn.BINOM.DIST(2,6,0.05,0)</f>
        <v>3.0543984375000006E-2</v>
      </c>
      <c r="P22" s="111"/>
    </row>
    <row r="23" spans="15:16" x14ac:dyDescent="0.3">
      <c r="O23" s="111"/>
      <c r="P23" s="111"/>
    </row>
    <row r="24" spans="15:16" x14ac:dyDescent="0.3">
      <c r="O24" s="111"/>
      <c r="P24" s="111"/>
    </row>
    <row r="25" spans="15:16" x14ac:dyDescent="0.3">
      <c r="O25" s="18"/>
      <c r="P25" s="18"/>
    </row>
    <row r="26" spans="15:16" x14ac:dyDescent="0.3">
      <c r="O26" s="111">
        <f>_xlfn.BINOM.DIST(3,6,0.05,0)</f>
        <v>2.1434375000000008E-3</v>
      </c>
      <c r="P26" s="111"/>
    </row>
    <row r="27" spans="15:16" x14ac:dyDescent="0.3">
      <c r="O27" s="111"/>
      <c r="P27" s="111"/>
    </row>
    <row r="28" spans="15:16" ht="21" customHeight="1" x14ac:dyDescent="0.3">
      <c r="O28" s="111"/>
      <c r="P28" s="111"/>
    </row>
    <row r="29" spans="15:16" ht="21" customHeight="1" x14ac:dyDescent="0.3">
      <c r="O29" s="18"/>
      <c r="P29" s="18"/>
    </row>
    <row r="30" spans="15:16" ht="21" customHeight="1" x14ac:dyDescent="0.3">
      <c r="O30" s="111">
        <f>_xlfn.BINOM.DIST(4,6,0.05,0)</f>
        <v>8.4609375000000049E-5</v>
      </c>
      <c r="P30" s="111"/>
    </row>
    <row r="31" spans="15:16" ht="21" customHeight="1" x14ac:dyDescent="0.3">
      <c r="O31" s="111"/>
      <c r="P31" s="111"/>
    </row>
    <row r="32" spans="15:16" ht="21" customHeight="1" x14ac:dyDescent="0.3"/>
    <row r="33" spans="10:16" ht="21" customHeight="1" x14ac:dyDescent="0.3">
      <c r="O33" s="111">
        <f>_xlfn.BINOM.DIST(5,6,0.05,0)</f>
        <v>1.7812500000000005E-6</v>
      </c>
      <c r="P33" s="111"/>
    </row>
    <row r="34" spans="10:16" ht="21" customHeight="1" x14ac:dyDescent="0.3">
      <c r="O34" s="111"/>
      <c r="P34" s="111"/>
    </row>
    <row r="35" spans="10:16" ht="23.4" customHeight="1" x14ac:dyDescent="0.3">
      <c r="O35" s="18"/>
      <c r="P35" s="18"/>
    </row>
    <row r="36" spans="10:16" ht="21" customHeight="1" x14ac:dyDescent="0.3">
      <c r="J36" s="112">
        <f>6*0.05</f>
        <v>0.30000000000000004</v>
      </c>
      <c r="K36" s="112"/>
      <c r="O36" s="111">
        <f>_xlfn.BINOM.DIST(6,6,0.05,0)</f>
        <v>1.5624999999999999E-8</v>
      </c>
      <c r="P36" s="111"/>
    </row>
    <row r="37" spans="10:16" ht="25.2" customHeight="1" x14ac:dyDescent="0.3">
      <c r="J37" s="112"/>
      <c r="K37" s="112"/>
      <c r="O37" s="111"/>
      <c r="P37" s="111"/>
    </row>
    <row r="38" spans="10:16" ht="22.95" customHeight="1" x14ac:dyDescent="0.3"/>
    <row r="39" spans="10:16" ht="21.6" customHeight="1" x14ac:dyDescent="0.3"/>
    <row r="40" spans="10:16" x14ac:dyDescent="0.3">
      <c r="J40" s="111">
        <f>(6*0.05)*0.95</f>
        <v>0.28500000000000003</v>
      </c>
      <c r="K40" s="111"/>
    </row>
    <row r="41" spans="10:16" ht="22.95" customHeight="1" x14ac:dyDescent="0.3">
      <c r="J41" s="111"/>
      <c r="K41" s="111"/>
    </row>
    <row r="42" spans="10:16" ht="18.600000000000001" customHeight="1" x14ac:dyDescent="0.3"/>
    <row r="43" spans="10:16" ht="18.600000000000001" customHeight="1" x14ac:dyDescent="0.3"/>
    <row r="44" spans="10:16" ht="19.2" customHeight="1" x14ac:dyDescent="0.3"/>
    <row r="45" spans="10:16" ht="16.95" customHeight="1" x14ac:dyDescent="0.3"/>
    <row r="46" spans="10:16" ht="15" customHeight="1" x14ac:dyDescent="0.3"/>
    <row r="57" ht="14.4" customHeight="1" x14ac:dyDescent="0.3"/>
    <row r="58" ht="14.4" customHeight="1" x14ac:dyDescent="0.3"/>
    <row r="59" ht="14.4" customHeight="1" x14ac:dyDescent="0.3"/>
  </sheetData>
  <mergeCells count="9">
    <mergeCell ref="J40:K41"/>
    <mergeCell ref="O33:P34"/>
    <mergeCell ref="O30:P31"/>
    <mergeCell ref="O36:P37"/>
    <mergeCell ref="O14:P16"/>
    <mergeCell ref="O18:P20"/>
    <mergeCell ref="O22:P24"/>
    <mergeCell ref="O26:P28"/>
    <mergeCell ref="J36:K37"/>
  </mergeCells>
  <pageMargins left="0.7" right="0.7" top="0.75" bottom="0.75" header="0.3" footer="0.3"/>
  <pageSetup scale="4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M25:M58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0.1093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3.109375" style="3" customWidth="1"/>
    <col min="16" max="16" width="9.33203125" style="3" customWidth="1"/>
    <col min="17" max="17" width="9" style="3" customWidth="1"/>
    <col min="18" max="18" width="11.44140625" style="3" customWidth="1"/>
    <col min="19" max="19" width="12.88671875" style="3" customWidth="1"/>
    <col min="20" max="21" width="10.33203125" style="3" customWidth="1"/>
    <col min="22" max="23" width="9.33203125" style="3" customWidth="1"/>
    <col min="24" max="16384" width="9.109375" style="3"/>
  </cols>
  <sheetData>
    <row r="25" ht="21" customHeight="1" x14ac:dyDescent="0.3"/>
    <row r="26" ht="21" customHeight="1" x14ac:dyDescent="0.3"/>
    <row r="27" ht="21" customHeight="1" x14ac:dyDescent="0.3"/>
    <row r="28" ht="21" customHeight="1" x14ac:dyDescent="0.3"/>
    <row r="29" ht="21" customHeight="1" x14ac:dyDescent="0.3"/>
    <row r="30" ht="21" customHeight="1" x14ac:dyDescent="0.3"/>
    <row r="31" ht="21" customHeight="1" x14ac:dyDescent="0.3"/>
    <row r="32" ht="21" customHeight="1" x14ac:dyDescent="0.3"/>
    <row r="33" spans="13:13" ht="24.6" customHeight="1" x14ac:dyDescent="0.3"/>
    <row r="34" spans="13:13" ht="23.4" customHeight="1" x14ac:dyDescent="0.3"/>
    <row r="35" spans="13:13" ht="21" customHeight="1" x14ac:dyDescent="0.3"/>
    <row r="36" spans="13:13" ht="25.2" customHeight="1" x14ac:dyDescent="0.3"/>
    <row r="37" spans="13:13" ht="22.95" customHeight="1" x14ac:dyDescent="0.3"/>
    <row r="38" spans="13:13" ht="21.6" customHeight="1" x14ac:dyDescent="0.3"/>
    <row r="40" spans="13:13" ht="22.95" customHeight="1" x14ac:dyDescent="0.3"/>
    <row r="41" spans="13:13" ht="18.600000000000001" customHeight="1" x14ac:dyDescent="0.3"/>
    <row r="42" spans="13:13" ht="18.600000000000001" customHeight="1" x14ac:dyDescent="0.3"/>
    <row r="43" spans="13:13" ht="19.2" customHeight="1" x14ac:dyDescent="0.3"/>
    <row r="44" spans="13:13" ht="16.95" customHeight="1" x14ac:dyDescent="0.3">
      <c r="M44" s="2"/>
    </row>
    <row r="45" spans="13:13" ht="15" customHeight="1" x14ac:dyDescent="0.3">
      <c r="M45" s="4"/>
    </row>
    <row r="46" spans="13:13" x14ac:dyDescent="0.3">
      <c r="M46" s="4"/>
    </row>
    <row r="47" spans="13:13" x14ac:dyDescent="0.3">
      <c r="M47" s="4"/>
    </row>
    <row r="48" spans="13:13" x14ac:dyDescent="0.3">
      <c r="M48" s="4"/>
    </row>
    <row r="49" spans="13:13" x14ac:dyDescent="0.3">
      <c r="M49" s="4"/>
    </row>
    <row r="50" spans="13:13" x14ac:dyDescent="0.3">
      <c r="M50" s="4"/>
    </row>
    <row r="51" spans="13:13" x14ac:dyDescent="0.3">
      <c r="M51" s="4"/>
    </row>
    <row r="56" spans="13:13" ht="14.4" customHeight="1" x14ac:dyDescent="0.3"/>
    <row r="57" spans="13:13" ht="14.4" customHeight="1" x14ac:dyDescent="0.3"/>
    <row r="58" spans="13:13" ht="14.4" customHeight="1" x14ac:dyDescent="0.3"/>
  </sheetData>
  <pageMargins left="0.7" right="0.7" top="0.75" bottom="0.75" header="0.3" footer="0.3"/>
  <pageSetup scale="4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C10:S70"/>
  <sheetViews>
    <sheetView zoomScale="70" zoomScaleNormal="70" workbookViewId="0">
      <selection activeCell="T14" sqref="T14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13.44140625" style="3" customWidth="1"/>
    <col min="6" max="6" width="12.5546875" style="3" customWidth="1"/>
    <col min="7" max="7" width="19.88671875" style="3" customWidth="1"/>
    <col min="8" max="8" width="26.6640625" style="3" customWidth="1"/>
    <col min="9" max="9" width="16" style="3" customWidth="1"/>
    <col min="10" max="10" width="16.33203125" style="3" customWidth="1"/>
    <col min="11" max="11" width="13.88671875" style="3" customWidth="1"/>
    <col min="12" max="12" width="11.88671875" style="3" customWidth="1"/>
    <col min="13" max="13" width="11.5546875" style="3" customWidth="1"/>
    <col min="14" max="14" width="10.5546875" style="3" customWidth="1"/>
    <col min="15" max="15" width="6.33203125" style="3" customWidth="1"/>
    <col min="16" max="16" width="8.33203125" style="3" customWidth="1"/>
    <col min="17" max="17" width="9.109375" style="3"/>
    <col min="18" max="18" width="7.44140625" style="3" customWidth="1"/>
    <col min="19" max="19" width="9.109375" style="3"/>
    <col min="20" max="20" width="11.5546875" style="3" customWidth="1"/>
    <col min="21" max="21" width="17.109375" style="3" customWidth="1"/>
    <col min="22" max="22" width="10.5546875" style="3" customWidth="1"/>
    <col min="23" max="16384" width="9.109375" style="3"/>
  </cols>
  <sheetData>
    <row r="10" spans="9:19" x14ac:dyDescent="0.3">
      <c r="Q10" s="113">
        <f>30*0.01</f>
        <v>0.3</v>
      </c>
      <c r="R10" s="114"/>
      <c r="S10" s="115"/>
    </row>
    <row r="11" spans="9:19" ht="15" customHeight="1" x14ac:dyDescent="0.3">
      <c r="Q11" s="116"/>
      <c r="R11" s="117"/>
      <c r="S11" s="118"/>
    </row>
    <row r="13" spans="9:19" ht="31.8" x14ac:dyDescent="0.5">
      <c r="I13" s="13"/>
    </row>
    <row r="16" spans="9:19" x14ac:dyDescent="0.3">
      <c r="Q16" s="113">
        <f>_xlfn.POISSON.DIST(0,0.3,0)</f>
        <v>0.74081822068171788</v>
      </c>
      <c r="R16" s="114"/>
      <c r="S16" s="115"/>
    </row>
    <row r="17" spans="17:19" x14ac:dyDescent="0.3">
      <c r="Q17" s="116"/>
      <c r="R17" s="117"/>
      <c r="S17" s="118"/>
    </row>
    <row r="18" spans="17:19" ht="27.75" customHeight="1" x14ac:dyDescent="0.3"/>
    <row r="19" spans="17:19" ht="30" customHeight="1" x14ac:dyDescent="0.3"/>
    <row r="20" spans="17:19" ht="27" customHeight="1" x14ac:dyDescent="0.3">
      <c r="Q20" s="119">
        <f>1- _xlfn.POISSON.DIST(0,0.3,0)</f>
        <v>0.25918177931828212</v>
      </c>
      <c r="R20" s="120"/>
      <c r="S20" s="121"/>
    </row>
    <row r="21" spans="17:19" x14ac:dyDescent="0.3">
      <c r="Q21" s="122"/>
      <c r="R21" s="123"/>
      <c r="S21" s="124"/>
    </row>
    <row r="22" spans="17:19" ht="22.5" customHeight="1" x14ac:dyDescent="0.3"/>
    <row r="23" spans="17:19" ht="23.25" customHeight="1" x14ac:dyDescent="0.3"/>
    <row r="24" spans="17:19" ht="25.2" customHeight="1" x14ac:dyDescent="0.3"/>
    <row r="25" spans="17:19" ht="25.95" customHeight="1" x14ac:dyDescent="0.3"/>
    <row r="26" spans="17:19" ht="21" customHeight="1" x14ac:dyDescent="0.3"/>
    <row r="27" spans="17:19" ht="24" customHeight="1" x14ac:dyDescent="0.3"/>
    <row r="28" spans="17:19" ht="25.2" customHeight="1" x14ac:dyDescent="0.3"/>
    <row r="29" spans="17:19" ht="23.25" customHeight="1" x14ac:dyDescent="0.3"/>
    <row r="30" spans="17:19" ht="24" customHeight="1" x14ac:dyDescent="0.3"/>
    <row r="31" spans="17:19" ht="27.75" customHeight="1" x14ac:dyDescent="0.3"/>
    <row r="32" spans="17:19" ht="18" customHeight="1" x14ac:dyDescent="0.3"/>
    <row r="33" ht="28.5" customHeight="1" x14ac:dyDescent="0.3"/>
    <row r="34" ht="15.6" customHeight="1" x14ac:dyDescent="0.3"/>
    <row r="35" ht="15.6" customHeight="1" x14ac:dyDescent="0.3"/>
    <row r="37" ht="27.75" customHeight="1" x14ac:dyDescent="0.3"/>
    <row r="38" ht="24" customHeight="1" x14ac:dyDescent="0.3"/>
    <row r="39" ht="24.6" customHeight="1" x14ac:dyDescent="0.3"/>
    <row r="40" ht="22.2" customHeight="1" x14ac:dyDescent="0.3"/>
    <row r="41" ht="21.6" customHeight="1" x14ac:dyDescent="0.3"/>
    <row r="42" ht="27.6" customHeight="1" x14ac:dyDescent="0.3"/>
    <row r="46" ht="15" customHeight="1" x14ac:dyDescent="0.3"/>
    <row r="47" ht="14.4" customHeight="1" x14ac:dyDescent="0.3"/>
    <row r="48" ht="14.4" customHeight="1" x14ac:dyDescent="0.3"/>
    <row r="50" spans="3:8" x14ac:dyDescent="0.3">
      <c r="C50" s="7"/>
      <c r="D50" s="7"/>
      <c r="E50" s="7"/>
    </row>
    <row r="51" spans="3:8" x14ac:dyDescent="0.3">
      <c r="C51" s="7"/>
      <c r="D51" s="7"/>
      <c r="E51" s="7"/>
      <c r="F51" s="7"/>
      <c r="G51" s="7"/>
      <c r="H51" s="7"/>
    </row>
    <row r="52" spans="3:8" x14ac:dyDescent="0.3">
      <c r="C52" s="7"/>
      <c r="D52" s="7"/>
      <c r="E52" s="7"/>
      <c r="F52" s="7"/>
      <c r="G52" s="7"/>
      <c r="H52" s="7"/>
    </row>
    <row r="53" spans="3:8" x14ac:dyDescent="0.3">
      <c r="C53" s="7"/>
      <c r="D53" s="7"/>
      <c r="E53" s="7"/>
      <c r="F53" s="7"/>
      <c r="G53" s="7"/>
      <c r="H53" s="7"/>
    </row>
    <row r="54" spans="3:8" x14ac:dyDescent="0.3">
      <c r="C54" s="7"/>
      <c r="D54" s="7"/>
      <c r="E54" s="7"/>
      <c r="F54" s="7"/>
      <c r="G54" s="7"/>
      <c r="H54" s="7"/>
    </row>
    <row r="55" spans="3:8" x14ac:dyDescent="0.3">
      <c r="C55" s="7"/>
      <c r="D55" s="7"/>
    </row>
    <row r="56" spans="3:8" x14ac:dyDescent="0.3">
      <c r="C56" s="7"/>
      <c r="D56" s="7"/>
    </row>
    <row r="57" spans="3:8" x14ac:dyDescent="0.3">
      <c r="C57" s="7"/>
      <c r="D57" s="7"/>
    </row>
    <row r="63" spans="3:8" x14ac:dyDescent="0.3">
      <c r="F63" s="7"/>
      <c r="G63" s="7"/>
      <c r="H63" s="7"/>
    </row>
    <row r="64" spans="3:8" x14ac:dyDescent="0.3">
      <c r="F64" s="7"/>
      <c r="G64" s="7"/>
      <c r="H64" s="7"/>
    </row>
    <row r="65" spans="3:8" ht="15" customHeight="1" x14ac:dyDescent="0.3">
      <c r="F65" s="7"/>
      <c r="G65" s="7"/>
      <c r="H65" s="7"/>
    </row>
    <row r="66" spans="3:8" ht="15" customHeight="1" x14ac:dyDescent="0.3">
      <c r="F66" s="7"/>
      <c r="G66" s="7"/>
      <c r="H66" s="7"/>
    </row>
    <row r="67" spans="3:8" x14ac:dyDescent="0.3">
      <c r="F67" s="7"/>
      <c r="G67" s="7"/>
      <c r="H67" s="7"/>
    </row>
    <row r="68" spans="3:8" x14ac:dyDescent="0.3">
      <c r="F68" s="7"/>
      <c r="G68" s="7"/>
      <c r="H68" s="7"/>
    </row>
    <row r="69" spans="3:8" x14ac:dyDescent="0.3">
      <c r="F69" s="7"/>
      <c r="G69" s="7"/>
      <c r="H69" s="7"/>
    </row>
    <row r="70" spans="3:8" x14ac:dyDescent="0.3">
      <c r="C70" s="7"/>
      <c r="D70" s="7"/>
      <c r="E70" s="7"/>
      <c r="F70" s="7"/>
      <c r="G70" s="7"/>
      <c r="H70" s="7"/>
    </row>
  </sheetData>
  <mergeCells count="3">
    <mergeCell ref="Q16:S17"/>
    <mergeCell ref="Q20:S21"/>
    <mergeCell ref="Q10:S11"/>
  </mergeCells>
  <pageMargins left="0.7" right="0.7" top="0.75" bottom="0.75" header="0.3" footer="0.3"/>
  <pageSetup scale="4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C13:I70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13.44140625" style="3" customWidth="1"/>
    <col min="6" max="6" width="12.5546875" style="3" customWidth="1"/>
    <col min="7" max="7" width="19.88671875" style="3" customWidth="1"/>
    <col min="8" max="8" width="26.6640625" style="3" customWidth="1"/>
    <col min="9" max="9" width="16" style="3" customWidth="1"/>
    <col min="10" max="10" width="16.33203125" style="3" customWidth="1"/>
    <col min="11" max="11" width="13.88671875" style="3" customWidth="1"/>
    <col min="12" max="12" width="11.88671875" style="3" customWidth="1"/>
    <col min="13" max="13" width="11.5546875" style="3" customWidth="1"/>
    <col min="14" max="14" width="10.5546875" style="3" customWidth="1"/>
    <col min="15" max="15" width="6.33203125" style="3" customWidth="1"/>
    <col min="16" max="16" width="8.33203125" style="3" customWidth="1"/>
    <col min="17" max="17" width="9.109375" style="3"/>
    <col min="18" max="18" width="7.44140625" style="3" customWidth="1"/>
    <col min="19" max="19" width="9.109375" style="3"/>
    <col min="20" max="20" width="11.5546875" style="3" customWidth="1"/>
    <col min="21" max="21" width="17.109375" style="3" customWidth="1"/>
    <col min="22" max="22" width="10.5546875" style="3" customWidth="1"/>
    <col min="23" max="16384" width="9.109375" style="3"/>
  </cols>
  <sheetData>
    <row r="13" spans="9:9" ht="31.8" x14ac:dyDescent="0.5">
      <c r="I13" s="13"/>
    </row>
    <row r="18" ht="27.75" customHeight="1" x14ac:dyDescent="0.3"/>
    <row r="19" ht="30" customHeight="1" x14ac:dyDescent="0.3"/>
    <row r="20" ht="27" customHeight="1" x14ac:dyDescent="0.3"/>
    <row r="22" ht="22.5" customHeight="1" x14ac:dyDescent="0.3"/>
    <row r="23" ht="23.25" customHeight="1" x14ac:dyDescent="0.3"/>
    <row r="24" ht="25.2" customHeight="1" x14ac:dyDescent="0.3"/>
    <row r="25" ht="25.95" customHeight="1" x14ac:dyDescent="0.3"/>
    <row r="26" ht="21" customHeight="1" x14ac:dyDescent="0.3"/>
    <row r="27" ht="24" customHeight="1" x14ac:dyDescent="0.3"/>
    <row r="28" ht="25.2" customHeight="1" x14ac:dyDescent="0.3"/>
    <row r="29" ht="23.25" customHeight="1" x14ac:dyDescent="0.3"/>
    <row r="30" ht="24" customHeight="1" x14ac:dyDescent="0.3"/>
    <row r="31" ht="27.75" customHeight="1" x14ac:dyDescent="0.3"/>
    <row r="32" ht="18" customHeight="1" x14ac:dyDescent="0.3"/>
    <row r="33" ht="28.5" customHeight="1" x14ac:dyDescent="0.3"/>
    <row r="34" ht="15.6" customHeight="1" x14ac:dyDescent="0.3"/>
    <row r="35" ht="15.6" customHeight="1" x14ac:dyDescent="0.3"/>
    <row r="37" ht="27.75" customHeight="1" x14ac:dyDescent="0.3"/>
    <row r="38" ht="24" customHeight="1" x14ac:dyDescent="0.3"/>
    <row r="39" ht="24.6" customHeight="1" x14ac:dyDescent="0.3"/>
    <row r="40" ht="22.2" customHeight="1" x14ac:dyDescent="0.3"/>
    <row r="41" ht="21.6" customHeight="1" x14ac:dyDescent="0.3"/>
    <row r="42" ht="27.6" customHeight="1" x14ac:dyDescent="0.3"/>
    <row r="46" ht="15" customHeight="1" x14ac:dyDescent="0.3"/>
    <row r="47" ht="14.4" customHeight="1" x14ac:dyDescent="0.3"/>
    <row r="48" ht="14.4" customHeight="1" x14ac:dyDescent="0.3"/>
    <row r="50" spans="3:8" x14ac:dyDescent="0.3">
      <c r="C50" s="7"/>
      <c r="D50" s="7"/>
      <c r="E50" s="7"/>
    </row>
    <row r="51" spans="3:8" x14ac:dyDescent="0.3">
      <c r="C51" s="7"/>
      <c r="D51" s="7"/>
      <c r="E51" s="7"/>
      <c r="F51" s="7"/>
      <c r="G51" s="7"/>
      <c r="H51" s="7"/>
    </row>
    <row r="52" spans="3:8" x14ac:dyDescent="0.3">
      <c r="C52" s="7"/>
      <c r="D52" s="7"/>
      <c r="E52" s="7"/>
      <c r="F52" s="7"/>
      <c r="G52" s="7"/>
      <c r="H52" s="7"/>
    </row>
    <row r="53" spans="3:8" x14ac:dyDescent="0.3">
      <c r="C53" s="7"/>
      <c r="D53" s="7"/>
      <c r="E53" s="7"/>
      <c r="F53" s="7"/>
      <c r="G53" s="7"/>
      <c r="H53" s="7"/>
    </row>
    <row r="54" spans="3:8" x14ac:dyDescent="0.3">
      <c r="C54" s="7"/>
      <c r="D54" s="7"/>
      <c r="E54" s="7"/>
      <c r="F54" s="7"/>
      <c r="G54" s="7"/>
      <c r="H54" s="7"/>
    </row>
    <row r="55" spans="3:8" x14ac:dyDescent="0.3">
      <c r="C55" s="7"/>
      <c r="D55" s="7"/>
    </row>
    <row r="56" spans="3:8" x14ac:dyDescent="0.3">
      <c r="C56" s="7"/>
      <c r="D56" s="7"/>
    </row>
    <row r="57" spans="3:8" x14ac:dyDescent="0.3">
      <c r="C57" s="7"/>
      <c r="D57" s="7"/>
    </row>
    <row r="63" spans="3:8" x14ac:dyDescent="0.3">
      <c r="F63" s="7"/>
      <c r="G63" s="7"/>
      <c r="H63" s="7"/>
    </row>
    <row r="64" spans="3:8" x14ac:dyDescent="0.3">
      <c r="F64" s="7"/>
      <c r="G64" s="7"/>
      <c r="H64" s="7"/>
    </row>
    <row r="65" spans="3:8" ht="15" customHeight="1" x14ac:dyDescent="0.3">
      <c r="F65" s="7"/>
      <c r="G65" s="7"/>
      <c r="H65" s="7"/>
    </row>
    <row r="66" spans="3:8" ht="15" customHeight="1" x14ac:dyDescent="0.3">
      <c r="F66" s="7"/>
      <c r="G66" s="7"/>
      <c r="H66" s="7"/>
    </row>
    <row r="67" spans="3:8" x14ac:dyDescent="0.3">
      <c r="F67" s="7"/>
      <c r="G67" s="7"/>
      <c r="H67" s="7"/>
    </row>
    <row r="68" spans="3:8" x14ac:dyDescent="0.3">
      <c r="F68" s="7"/>
      <c r="G68" s="7"/>
      <c r="H68" s="7"/>
    </row>
    <row r="69" spans="3:8" x14ac:dyDescent="0.3">
      <c r="F69" s="7"/>
      <c r="G69" s="7"/>
      <c r="H69" s="7"/>
    </row>
    <row r="70" spans="3:8" x14ac:dyDescent="0.3">
      <c r="C70" s="7"/>
      <c r="D70" s="7"/>
      <c r="E70" s="7"/>
      <c r="F70" s="7"/>
      <c r="G70" s="7"/>
      <c r="H70" s="7"/>
    </row>
  </sheetData>
  <pageMargins left="0.7" right="0.7" top="0.75" bottom="0.75" header="0.3" footer="0.3"/>
  <pageSetup scale="4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E23:M54"/>
  <sheetViews>
    <sheetView zoomScale="70" zoomScaleNormal="70" workbookViewId="0">
      <selection activeCell="O30" sqref="O30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25.33203125" style="3" customWidth="1"/>
    <col min="6" max="6" width="25.88671875" style="3" customWidth="1"/>
    <col min="7" max="7" width="17.77734375" style="3" customWidth="1"/>
    <col min="8" max="8" width="22.6640625" style="3" customWidth="1"/>
    <col min="9" max="9" width="18.5546875" style="3" customWidth="1"/>
    <col min="10" max="10" width="37.6640625" style="3" customWidth="1"/>
    <col min="11" max="11" width="15.6640625" style="3" customWidth="1"/>
    <col min="12" max="13" width="16.6640625" style="3" customWidth="1"/>
    <col min="14" max="14" width="8.5546875" style="3" customWidth="1"/>
    <col min="15" max="15" width="13" style="3" customWidth="1"/>
    <col min="16" max="16" width="15.33203125" style="3" customWidth="1"/>
    <col min="17" max="18" width="10" style="3" customWidth="1"/>
    <col min="19" max="19" width="9.6640625" style="3" customWidth="1"/>
    <col min="20" max="20" width="6.33203125" style="3" customWidth="1"/>
    <col min="21" max="21" width="7" style="3" customWidth="1"/>
    <col min="22" max="22" width="9.109375" style="3"/>
    <col min="23" max="23" width="9.6640625" style="3" customWidth="1"/>
    <col min="24" max="16384" width="9.109375" style="3"/>
  </cols>
  <sheetData>
    <row r="23" spans="5:11" ht="15" thickBot="1" x14ac:dyDescent="0.35"/>
    <row r="24" spans="5:11" ht="100.5" customHeight="1" x14ac:dyDescent="0.3">
      <c r="E24" s="19" t="s">
        <v>1</v>
      </c>
      <c r="F24" s="19" t="s">
        <v>2</v>
      </c>
      <c r="G24" s="17" t="s">
        <v>4</v>
      </c>
      <c r="J24" s="125" t="s">
        <v>20</v>
      </c>
      <c r="K24" s="125"/>
    </row>
    <row r="25" spans="5:11" ht="30.75" customHeight="1" x14ac:dyDescent="0.35">
      <c r="E25" s="15">
        <v>0</v>
      </c>
      <c r="F25" s="27">
        <v>0.1</v>
      </c>
      <c r="G25" s="15">
        <v>0</v>
      </c>
      <c r="J25" s="21"/>
      <c r="K25" s="21"/>
    </row>
    <row r="26" spans="5:11" ht="29.25" customHeight="1" x14ac:dyDescent="0.35">
      <c r="E26" s="15">
        <v>1</v>
      </c>
      <c r="F26" s="27">
        <v>0.2</v>
      </c>
      <c r="G26" s="15">
        <f t="shared" ref="G26:G29" si="0">E26*F26</f>
        <v>0.2</v>
      </c>
      <c r="J26" s="21" t="s">
        <v>7</v>
      </c>
      <c r="K26" s="21">
        <v>0.42000000000000004</v>
      </c>
    </row>
    <row r="27" spans="5:11" ht="27" customHeight="1" x14ac:dyDescent="0.35">
      <c r="E27" s="15">
        <v>2</v>
      </c>
      <c r="F27" s="27">
        <v>0.3</v>
      </c>
      <c r="G27" s="15">
        <f t="shared" si="0"/>
        <v>0.6</v>
      </c>
      <c r="J27" s="21" t="s">
        <v>8</v>
      </c>
      <c r="K27" s="21">
        <v>0.15620499351813308</v>
      </c>
    </row>
    <row r="28" spans="5:11" ht="27.75" customHeight="1" x14ac:dyDescent="0.35">
      <c r="E28" s="15">
        <v>3</v>
      </c>
      <c r="F28" s="27">
        <v>0.3</v>
      </c>
      <c r="G28" s="15">
        <f t="shared" si="0"/>
        <v>0.89999999999999991</v>
      </c>
      <c r="J28" s="21" t="s">
        <v>9</v>
      </c>
      <c r="K28" s="21">
        <v>0.4</v>
      </c>
    </row>
    <row r="29" spans="5:11" ht="24.75" customHeight="1" x14ac:dyDescent="0.35">
      <c r="E29" s="15">
        <v>4</v>
      </c>
      <c r="F29" s="27">
        <v>0.1</v>
      </c>
      <c r="G29" s="15">
        <f t="shared" si="0"/>
        <v>0.4</v>
      </c>
      <c r="J29" s="21" t="s">
        <v>10</v>
      </c>
      <c r="K29" s="21" t="e">
        <v>#N/A</v>
      </c>
    </row>
    <row r="30" spans="5:11" ht="36" customHeight="1" x14ac:dyDescent="0.35">
      <c r="E30" s="16" t="s">
        <v>3</v>
      </c>
      <c r="F30" s="16">
        <f>SUM(F25:F29)</f>
        <v>1.0000000000000002</v>
      </c>
      <c r="G30" s="20">
        <f>SUM(G25:G29)</f>
        <v>2.1</v>
      </c>
      <c r="J30" s="21" t="s">
        <v>11</v>
      </c>
      <c r="K30" s="23">
        <v>0.34928498393145962</v>
      </c>
    </row>
    <row r="31" spans="5:11" ht="24.6" customHeight="1" x14ac:dyDescent="0.35">
      <c r="J31" s="21" t="s">
        <v>12</v>
      </c>
      <c r="K31" s="24">
        <v>0.12200000000000003</v>
      </c>
    </row>
    <row r="32" spans="5:11" ht="23.4" customHeight="1" x14ac:dyDescent="0.35">
      <c r="J32" s="21" t="s">
        <v>13</v>
      </c>
      <c r="K32" s="21">
        <v>-0.64364418167159254</v>
      </c>
    </row>
    <row r="33" spans="6:13" ht="21" customHeight="1" x14ac:dyDescent="0.35">
      <c r="J33" s="21" t="s">
        <v>14</v>
      </c>
      <c r="K33" s="21">
        <v>0.30976631200586208</v>
      </c>
    </row>
    <row r="34" spans="6:13" ht="25.2" customHeight="1" x14ac:dyDescent="0.35">
      <c r="J34" s="21" t="s">
        <v>15</v>
      </c>
      <c r="K34" s="21">
        <v>0.89999999999999991</v>
      </c>
    </row>
    <row r="35" spans="6:13" ht="22.95" customHeight="1" x14ac:dyDescent="0.35">
      <c r="J35" s="21" t="s">
        <v>16</v>
      </c>
      <c r="K35" s="21">
        <v>0</v>
      </c>
    </row>
    <row r="36" spans="6:13" ht="27" customHeight="1" x14ac:dyDescent="0.35">
      <c r="J36" s="21" t="s">
        <v>17</v>
      </c>
      <c r="K36" s="21">
        <v>0.89999999999999991</v>
      </c>
    </row>
    <row r="37" spans="6:13" ht="37.200000000000003" customHeight="1" x14ac:dyDescent="0.35">
      <c r="F37" s="25">
        <f>K30^2</f>
        <v>0.12200000000000001</v>
      </c>
      <c r="J37" s="21" t="s">
        <v>18</v>
      </c>
      <c r="K37" s="21">
        <v>2.1</v>
      </c>
    </row>
    <row r="38" spans="6:13" ht="22.95" customHeight="1" thickBot="1" x14ac:dyDescent="0.4">
      <c r="J38" s="22" t="s">
        <v>19</v>
      </c>
      <c r="K38" s="22">
        <v>5</v>
      </c>
    </row>
    <row r="39" spans="6:13" ht="18.600000000000001" customHeight="1" x14ac:dyDescent="0.3"/>
    <row r="40" spans="6:13" ht="18.600000000000001" customHeight="1" x14ac:dyDescent="0.3"/>
    <row r="41" spans="6:13" ht="19.2" customHeight="1" x14ac:dyDescent="0.3"/>
    <row r="42" spans="6:13" ht="33" customHeight="1" x14ac:dyDescent="0.3">
      <c r="G42" s="25">
        <f>SQRT(0.122)</f>
        <v>0.34928498393145962</v>
      </c>
    </row>
    <row r="43" spans="6:13" ht="15" customHeight="1" x14ac:dyDescent="0.3"/>
    <row r="47" spans="6:13" x14ac:dyDescent="0.3">
      <c r="M47" s="4">
        <v>0</v>
      </c>
    </row>
    <row r="48" spans="6:13" x14ac:dyDescent="0.3">
      <c r="M48" s="4"/>
    </row>
    <row r="49" spans="13:13" x14ac:dyDescent="0.3">
      <c r="M49" s="4"/>
    </row>
    <row r="50" spans="13:13" ht="15" customHeight="1" x14ac:dyDescent="0.3"/>
    <row r="51" spans="13:13" ht="15" customHeight="1" x14ac:dyDescent="0.3"/>
    <row r="53" spans="13:13" ht="15" customHeight="1" x14ac:dyDescent="0.3"/>
    <row r="54" spans="13:13" ht="15" customHeight="1" x14ac:dyDescent="0.3"/>
  </sheetData>
  <mergeCells count="1">
    <mergeCell ref="J24:K24"/>
  </mergeCells>
  <pageMargins left="0.7" right="0.7" top="0.75" bottom="0.75" header="0.3" footer="0.3"/>
  <pageSetup scale="4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0DFA-4B3E-41D3-B7D7-3E36EDC9FFD1}">
  <sheetPr>
    <pageSetUpPr fitToPage="1"/>
  </sheetPr>
  <dimension ref="B18:W50"/>
  <sheetViews>
    <sheetView zoomScale="70" zoomScaleNormal="70" workbookViewId="0">
      <selection activeCell="M16" sqref="M16"/>
    </sheetView>
  </sheetViews>
  <sheetFormatPr defaultColWidth="9.109375" defaultRowHeight="14.4" x14ac:dyDescent="0.3"/>
  <cols>
    <col min="1" max="6" width="9.109375" style="10"/>
    <col min="7" max="7" width="10.109375" style="10" bestFit="1" customWidth="1"/>
    <col min="8" max="11" width="9.109375" style="10"/>
    <col min="12" max="12" width="13.6640625" style="10" customWidth="1"/>
    <col min="13" max="13" width="37.88671875" style="10" customWidth="1"/>
    <col min="14" max="14" width="25" style="10" customWidth="1"/>
    <col min="15" max="15" width="22.44140625" style="10" customWidth="1"/>
    <col min="16" max="16" width="20.44140625" style="10" customWidth="1"/>
    <col min="17" max="17" width="9.44140625" style="10" customWidth="1"/>
    <col min="18" max="18" width="9.5546875" style="10" customWidth="1"/>
    <col min="19" max="22" width="9.109375" style="10"/>
    <col min="23" max="23" width="14.77734375" style="10" customWidth="1"/>
    <col min="24" max="16384" width="9.109375" style="10"/>
  </cols>
  <sheetData>
    <row r="18" spans="2:23" ht="29.4" x14ac:dyDescent="0.45">
      <c r="Q18" s="130" t="s">
        <v>47</v>
      </c>
      <c r="R18" s="131"/>
      <c r="S18" s="136" t="s">
        <v>44</v>
      </c>
      <c r="T18" s="137"/>
      <c r="U18" s="137"/>
    </row>
    <row r="19" spans="2:23" ht="15.75" customHeight="1" x14ac:dyDescent="0.5">
      <c r="M19" s="53"/>
      <c r="N19" s="132" t="s">
        <v>37</v>
      </c>
      <c r="O19" s="133"/>
    </row>
    <row r="20" spans="2:23" ht="21.75" customHeight="1" x14ac:dyDescent="0.3">
      <c r="M20" s="75" t="s">
        <v>38</v>
      </c>
      <c r="N20" s="76" t="s">
        <v>39</v>
      </c>
      <c r="O20" s="76" t="s">
        <v>40</v>
      </c>
    </row>
    <row r="21" spans="2:23" ht="47.25" customHeight="1" x14ac:dyDescent="0.45">
      <c r="M21" s="77" t="s">
        <v>41</v>
      </c>
      <c r="N21" s="78">
        <v>800000</v>
      </c>
      <c r="O21" s="78">
        <v>500000</v>
      </c>
      <c r="V21" s="134">
        <f>800000*0.3+500000*0.7</f>
        <v>590000</v>
      </c>
      <c r="W21" s="135"/>
    </row>
    <row r="22" spans="2:23" ht="45.6" customHeight="1" x14ac:dyDescent="0.45">
      <c r="M22" s="77" t="s">
        <v>42</v>
      </c>
      <c r="N22" s="78">
        <v>1300000</v>
      </c>
      <c r="O22" s="78">
        <v>-150000</v>
      </c>
      <c r="V22" s="126">
        <f>1300000*0.3+(-150000*0.7)</f>
        <v>285000</v>
      </c>
      <c r="W22" s="127"/>
    </row>
    <row r="23" spans="2:23" ht="40.799999999999997" customHeight="1" x14ac:dyDescent="0.45">
      <c r="M23" s="77" t="s">
        <v>43</v>
      </c>
      <c r="N23" s="78">
        <v>320000</v>
      </c>
      <c r="O23" s="78">
        <v>320000</v>
      </c>
      <c r="V23" s="126">
        <f>320000*0.3+320000*0.7</f>
        <v>320000</v>
      </c>
      <c r="W23" s="127"/>
    </row>
    <row r="24" spans="2:23" ht="24.6" customHeight="1" x14ac:dyDescent="0.3"/>
    <row r="25" spans="2:23" ht="27.6" customHeight="1" x14ac:dyDescent="0.3"/>
    <row r="26" spans="2:23" ht="27.75" customHeight="1" x14ac:dyDescent="0.3">
      <c r="B26" s="50"/>
      <c r="C26" s="50"/>
      <c r="D26" s="50"/>
      <c r="E26" s="50"/>
      <c r="F26" s="50"/>
    </row>
    <row r="27" spans="2:23" ht="27" customHeight="1" x14ac:dyDescent="0.3">
      <c r="B27" s="50"/>
      <c r="C27" s="50"/>
      <c r="D27" s="50"/>
      <c r="E27" s="50"/>
      <c r="F27" s="50"/>
      <c r="I27" s="50"/>
      <c r="J27" s="50"/>
      <c r="K27" s="50"/>
      <c r="L27" s="50"/>
      <c r="N27" s="50"/>
      <c r="Q27" s="50"/>
    </row>
    <row r="28" spans="2:23" ht="15" customHeight="1" x14ac:dyDescent="0.3">
      <c r="B28" s="50"/>
      <c r="C28" s="50"/>
      <c r="D28" s="50"/>
      <c r="E28" s="50"/>
      <c r="F28" s="50"/>
      <c r="I28" s="50"/>
      <c r="J28" s="50"/>
      <c r="Q28" s="50"/>
    </row>
    <row r="29" spans="2:23" ht="14.4" customHeight="1" x14ac:dyDescent="0.3">
      <c r="B29" s="50"/>
      <c r="C29" s="50"/>
      <c r="D29" s="50"/>
      <c r="E29" s="50"/>
      <c r="F29" s="50"/>
      <c r="G29" s="50"/>
      <c r="H29" s="50"/>
      <c r="I29" s="50"/>
      <c r="J29" s="50"/>
      <c r="Q29" s="128"/>
    </row>
    <row r="30" spans="2:23" ht="14.4" customHeight="1" x14ac:dyDescent="0.3">
      <c r="B30" s="50"/>
      <c r="C30" s="50"/>
      <c r="D30" s="50"/>
      <c r="E30" s="50"/>
      <c r="F30" s="50"/>
      <c r="G30" s="50"/>
      <c r="H30" s="50"/>
      <c r="I30" s="50"/>
      <c r="J30" s="50"/>
      <c r="Q30" s="128"/>
    </row>
    <row r="31" spans="2:23" ht="31.2" x14ac:dyDescent="0.3">
      <c r="B31" s="50"/>
      <c r="C31" s="50"/>
      <c r="D31" s="50"/>
      <c r="E31" s="50"/>
      <c r="F31" s="50"/>
      <c r="G31" s="50"/>
      <c r="H31" s="50"/>
      <c r="I31" s="50"/>
      <c r="J31" s="50"/>
      <c r="Q31" s="66"/>
    </row>
    <row r="32" spans="2:23" ht="23.4" x14ac:dyDescent="0.3">
      <c r="B32" s="50"/>
      <c r="C32" s="50"/>
      <c r="D32" s="50"/>
      <c r="E32" s="50"/>
      <c r="F32" s="50"/>
      <c r="G32" s="51">
        <v>120</v>
      </c>
      <c r="H32" s="52"/>
      <c r="I32" s="50"/>
      <c r="J32" s="50"/>
      <c r="O32" s="50"/>
      <c r="P32" s="50"/>
      <c r="R32" s="50"/>
    </row>
    <row r="33" spans="2:18" ht="23.4" x14ac:dyDescent="0.3">
      <c r="B33" s="50"/>
      <c r="C33" s="50"/>
      <c r="D33" s="50"/>
      <c r="E33" s="50"/>
      <c r="F33" s="50"/>
      <c r="G33" s="51"/>
      <c r="H33" s="52"/>
      <c r="I33" s="50"/>
      <c r="J33" s="50"/>
      <c r="O33" s="50"/>
      <c r="P33" s="50"/>
      <c r="R33" s="50"/>
    </row>
    <row r="34" spans="2:18" x14ac:dyDescent="0.3">
      <c r="B34" s="50"/>
      <c r="C34" s="50"/>
      <c r="D34" s="50"/>
      <c r="E34" s="50"/>
      <c r="F34" s="50"/>
      <c r="I34" s="50"/>
      <c r="J34" s="50"/>
      <c r="O34" s="50"/>
      <c r="P34" s="50"/>
      <c r="R34" s="60">
        <v>0</v>
      </c>
    </row>
    <row r="35" spans="2:18" ht="23.4" x14ac:dyDescent="0.3">
      <c r="C35" s="57"/>
      <c r="D35" s="57"/>
      <c r="E35" s="57"/>
      <c r="F35" s="57"/>
      <c r="G35" s="50"/>
      <c r="H35" s="50"/>
      <c r="I35" s="50">
        <v>2000</v>
      </c>
      <c r="J35" s="58"/>
      <c r="O35" s="50"/>
      <c r="P35" s="50"/>
      <c r="R35" s="60"/>
    </row>
    <row r="36" spans="2:18" ht="15" customHeight="1" x14ac:dyDescent="0.3">
      <c r="C36" s="50"/>
      <c r="D36" s="50"/>
      <c r="E36" s="50"/>
      <c r="F36" s="50"/>
      <c r="G36" s="50"/>
      <c r="H36" s="50">
        <v>1</v>
      </c>
      <c r="I36" s="50"/>
      <c r="J36" s="50"/>
      <c r="O36" s="50"/>
      <c r="P36" s="50"/>
      <c r="R36" s="60">
        <v>60000</v>
      </c>
    </row>
    <row r="37" spans="2:18" ht="14.4" customHeight="1" x14ac:dyDescent="0.3">
      <c r="C37" s="50"/>
      <c r="D37" s="50"/>
      <c r="E37" s="50"/>
      <c r="F37" s="50"/>
      <c r="G37" s="50"/>
      <c r="H37" s="50"/>
      <c r="I37" s="50"/>
      <c r="J37" s="50"/>
      <c r="O37" s="50"/>
      <c r="P37" s="50"/>
      <c r="R37" s="60"/>
    </row>
    <row r="38" spans="2:18" ht="15" customHeight="1" x14ac:dyDescent="0.3">
      <c r="C38" s="50"/>
      <c r="D38" s="50"/>
      <c r="E38" s="50"/>
      <c r="F38" s="50"/>
      <c r="G38" s="50"/>
      <c r="H38" s="50"/>
      <c r="I38" s="50"/>
      <c r="J38" s="50"/>
      <c r="O38" s="50"/>
      <c r="P38" s="50"/>
      <c r="R38" s="60"/>
    </row>
    <row r="39" spans="2:18" ht="15" customHeight="1" x14ac:dyDescent="0.3">
      <c r="C39" s="50"/>
      <c r="D39" s="50"/>
      <c r="E39" s="129"/>
      <c r="F39" s="129"/>
      <c r="G39" s="129"/>
      <c r="H39" s="129"/>
      <c r="I39" s="50"/>
      <c r="J39" s="50"/>
      <c r="O39" s="50"/>
      <c r="P39" s="50"/>
      <c r="Q39" s="50"/>
      <c r="R39" s="61"/>
    </row>
    <row r="40" spans="2:18" x14ac:dyDescent="0.3">
      <c r="C40" s="50"/>
      <c r="D40" s="50"/>
      <c r="E40" s="129"/>
      <c r="F40" s="129"/>
      <c r="G40" s="129"/>
      <c r="H40" s="129"/>
      <c r="I40" s="50"/>
      <c r="J40" s="50"/>
      <c r="O40" s="50"/>
      <c r="P40" s="62"/>
      <c r="Q40" s="50"/>
      <c r="R40" s="50"/>
    </row>
    <row r="41" spans="2:18" x14ac:dyDescent="0.3">
      <c r="C41" s="50"/>
      <c r="D41" s="50"/>
      <c r="E41" s="50"/>
      <c r="F41" s="50"/>
      <c r="G41" s="50"/>
      <c r="H41" s="50"/>
      <c r="I41" s="50"/>
      <c r="J41" s="50"/>
      <c r="O41" s="60">
        <v>98</v>
      </c>
      <c r="P41" s="63"/>
      <c r="Q41" s="63"/>
      <c r="R41" s="50"/>
    </row>
    <row r="42" spans="2:18" ht="14.4" customHeight="1" x14ac:dyDescent="0.3">
      <c r="O42" s="60">
        <v>37</v>
      </c>
      <c r="P42" s="63"/>
      <c r="Q42" s="63"/>
    </row>
    <row r="43" spans="2:18" ht="14.4" customHeight="1" x14ac:dyDescent="0.3">
      <c r="O43" s="60">
        <v>43</v>
      </c>
      <c r="P43" s="63"/>
      <c r="Q43" s="63"/>
    </row>
    <row r="44" spans="2:18" x14ac:dyDescent="0.3">
      <c r="O44" s="60">
        <v>61</v>
      </c>
      <c r="P44" s="63"/>
      <c r="Q44" s="63"/>
    </row>
    <row r="45" spans="2:18" x14ac:dyDescent="0.3">
      <c r="M45" s="60">
        <v>100</v>
      </c>
      <c r="N45" s="60"/>
      <c r="O45" s="60">
        <v>30</v>
      </c>
      <c r="P45" s="63"/>
      <c r="Q45" s="63"/>
    </row>
    <row r="46" spans="2:18" x14ac:dyDescent="0.3">
      <c r="M46" s="64"/>
      <c r="N46" s="64"/>
      <c r="O46" s="63"/>
      <c r="P46" s="63"/>
      <c r="Q46" s="63"/>
    </row>
    <row r="47" spans="2:18" x14ac:dyDescent="0.3">
      <c r="M47" s="64"/>
      <c r="N47" s="64"/>
      <c r="O47" s="63"/>
      <c r="P47" s="63"/>
      <c r="Q47" s="63"/>
    </row>
    <row r="50" spans="19:19" x14ac:dyDescent="0.3">
      <c r="S50" s="65"/>
    </row>
  </sheetData>
  <mergeCells count="9">
    <mergeCell ref="V23:W23"/>
    <mergeCell ref="Q29:Q30"/>
    <mergeCell ref="E39:F40"/>
    <mergeCell ref="G39:H40"/>
    <mergeCell ref="Q18:R18"/>
    <mergeCell ref="N19:O19"/>
    <mergeCell ref="V21:W21"/>
    <mergeCell ref="V22:W22"/>
    <mergeCell ref="S18:U18"/>
  </mergeCells>
  <pageMargins left="0.7" right="0.7" top="0.75" bottom="0.75" header="0.3" footer="0.3"/>
  <pageSetup scale="47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2E04-7DD7-4BB0-B597-E3B422612B27}">
  <sheetPr>
    <pageSetUpPr fitToPage="1"/>
  </sheetPr>
  <dimension ref="B21:V41"/>
  <sheetViews>
    <sheetView zoomScale="70" zoomScaleNormal="70" workbookViewId="0"/>
  </sheetViews>
  <sheetFormatPr defaultColWidth="9.109375" defaultRowHeight="14.4" x14ac:dyDescent="0.3"/>
  <cols>
    <col min="1" max="1" width="9.109375" style="10"/>
    <col min="2" max="2" width="19.33203125" style="10" customWidth="1"/>
    <col min="3" max="3" width="22.6640625" style="10" customWidth="1"/>
    <col min="4" max="4" width="24.33203125" style="10" customWidth="1"/>
    <col min="5" max="6" width="9.109375" style="10"/>
    <col min="7" max="7" width="10.109375" style="10" bestFit="1" customWidth="1"/>
    <col min="8" max="11" width="9.109375" style="10"/>
    <col min="12" max="12" width="13.6640625" style="10" customWidth="1"/>
    <col min="13" max="13" width="11.44140625" style="10" customWidth="1"/>
    <col min="14" max="14" width="9" style="10" customWidth="1"/>
    <col min="15" max="15" width="9.6640625" style="10" customWidth="1"/>
    <col min="16" max="16" width="10.44140625" style="10" customWidth="1"/>
    <col min="17" max="17" width="9.44140625" style="10" customWidth="1"/>
    <col min="18" max="18" width="9.5546875" style="10" customWidth="1"/>
    <col min="19" max="16384" width="9.109375" style="10"/>
  </cols>
  <sheetData>
    <row r="21" spans="2:22" ht="15.75" customHeight="1" x14ac:dyDescent="0.3"/>
    <row r="22" spans="2:22" ht="21.75" customHeight="1" x14ac:dyDescent="0.5">
      <c r="B22" s="53"/>
      <c r="C22" s="138" t="s">
        <v>37</v>
      </c>
      <c r="D22" s="139"/>
      <c r="E22" s="50"/>
      <c r="F22" s="50"/>
      <c r="G22" s="51"/>
      <c r="H22" s="52"/>
      <c r="I22" s="50"/>
      <c r="J22" s="50"/>
    </row>
    <row r="23" spans="2:22" ht="47.25" customHeight="1" x14ac:dyDescent="0.3">
      <c r="B23" s="54" t="s">
        <v>38</v>
      </c>
      <c r="C23" s="55" t="s">
        <v>39</v>
      </c>
      <c r="D23" s="55" t="s">
        <v>40</v>
      </c>
      <c r="E23" s="50"/>
      <c r="F23" s="50"/>
      <c r="I23" s="50"/>
      <c r="J23" s="50"/>
    </row>
    <row r="24" spans="2:22" ht="29.4" customHeight="1" x14ac:dyDescent="0.5">
      <c r="B24" s="56" t="s">
        <v>41</v>
      </c>
      <c r="C24" s="68">
        <v>800000</v>
      </c>
      <c r="D24" s="68">
        <v>500000</v>
      </c>
      <c r="E24" s="57"/>
      <c r="F24" s="57"/>
      <c r="G24" s="50"/>
      <c r="H24" s="50"/>
      <c r="I24" s="50">
        <v>2000</v>
      </c>
      <c r="J24" s="58"/>
    </row>
    <row r="25" spans="2:22" ht="24.6" customHeight="1" x14ac:dyDescent="0.5">
      <c r="B25" s="59" t="s">
        <v>42</v>
      </c>
      <c r="C25" s="68">
        <v>1300000</v>
      </c>
      <c r="D25" s="68">
        <v>-150000</v>
      </c>
      <c r="E25" s="50"/>
      <c r="F25" s="50"/>
      <c r="G25" s="50"/>
      <c r="H25" s="50">
        <v>1</v>
      </c>
      <c r="I25" s="50"/>
      <c r="J25" s="50"/>
    </row>
    <row r="26" spans="2:22" ht="24.6" customHeight="1" x14ac:dyDescent="0.5">
      <c r="B26" s="56" t="s">
        <v>43</v>
      </c>
      <c r="C26" s="68">
        <v>320000</v>
      </c>
      <c r="D26" s="68">
        <v>320000</v>
      </c>
      <c r="E26" s="50"/>
      <c r="F26" s="50"/>
      <c r="G26" s="50"/>
      <c r="H26" s="50"/>
      <c r="I26" s="50"/>
      <c r="J26" s="50"/>
    </row>
    <row r="27" spans="2:22" ht="27.6" customHeight="1" x14ac:dyDescent="0.3">
      <c r="C27" s="50"/>
      <c r="D27" s="50"/>
      <c r="E27" s="50"/>
      <c r="F27" s="50"/>
      <c r="G27" s="50"/>
      <c r="H27" s="50"/>
      <c r="I27" s="50"/>
      <c r="J27" s="50"/>
      <c r="O27" s="50"/>
      <c r="P27" s="50"/>
      <c r="R27" s="60"/>
      <c r="V27" s="60"/>
    </row>
    <row r="28" spans="2:22" ht="27.75" customHeight="1" x14ac:dyDescent="0.3">
      <c r="C28" s="50"/>
      <c r="D28" s="50"/>
      <c r="E28" s="129"/>
      <c r="F28" s="129"/>
      <c r="G28" s="129"/>
      <c r="H28" s="129"/>
      <c r="I28" s="50"/>
      <c r="J28" s="50"/>
      <c r="O28" s="50"/>
      <c r="P28" s="50"/>
      <c r="Q28" s="50"/>
      <c r="R28" s="61"/>
    </row>
    <row r="29" spans="2:22" ht="27" customHeight="1" x14ac:dyDescent="0.3">
      <c r="C29" s="50"/>
      <c r="D29" s="50"/>
      <c r="E29" s="129"/>
      <c r="F29" s="129"/>
      <c r="G29" s="129"/>
      <c r="H29" s="129"/>
      <c r="I29" s="50"/>
      <c r="J29" s="50"/>
      <c r="O29" s="50"/>
      <c r="P29" s="62"/>
      <c r="Q29" s="50"/>
      <c r="R29" s="50"/>
    </row>
    <row r="30" spans="2:22" ht="15" customHeight="1" x14ac:dyDescent="0.3">
      <c r="C30" s="50"/>
      <c r="D30" s="50"/>
      <c r="E30" s="50"/>
      <c r="F30" s="50"/>
      <c r="G30" s="50"/>
      <c r="H30" s="50"/>
      <c r="I30" s="50"/>
      <c r="J30" s="50"/>
      <c r="O30" s="60">
        <v>98</v>
      </c>
      <c r="P30" s="63"/>
      <c r="Q30" s="63"/>
      <c r="R30" s="50"/>
    </row>
    <row r="31" spans="2:22" ht="14.4" customHeight="1" x14ac:dyDescent="0.3">
      <c r="O31" s="60">
        <v>37</v>
      </c>
      <c r="P31" s="63"/>
      <c r="Q31" s="63"/>
    </row>
    <row r="32" spans="2:22" ht="14.4" customHeight="1" x14ac:dyDescent="0.3">
      <c r="O32" s="60">
        <v>43</v>
      </c>
      <c r="P32" s="63"/>
      <c r="Q32" s="63"/>
    </row>
    <row r="33" spans="13:19" x14ac:dyDescent="0.3">
      <c r="O33" s="60">
        <v>61</v>
      </c>
      <c r="P33" s="63"/>
      <c r="Q33" s="63"/>
    </row>
    <row r="34" spans="13:19" x14ac:dyDescent="0.3">
      <c r="M34" s="60">
        <v>100</v>
      </c>
      <c r="N34" s="60"/>
      <c r="O34" s="60">
        <v>30</v>
      </c>
      <c r="P34" s="63"/>
      <c r="Q34" s="63"/>
    </row>
    <row r="35" spans="13:19" x14ac:dyDescent="0.3">
      <c r="M35" s="64"/>
      <c r="N35" s="64"/>
      <c r="O35" s="63"/>
      <c r="P35" s="63"/>
      <c r="Q35" s="63"/>
    </row>
    <row r="36" spans="13:19" x14ac:dyDescent="0.3">
      <c r="M36" s="64"/>
      <c r="N36" s="64"/>
      <c r="O36" s="63"/>
      <c r="P36" s="63"/>
      <c r="Q36" s="63"/>
    </row>
    <row r="38" spans="13:19" ht="15" customHeight="1" x14ac:dyDescent="0.3"/>
    <row r="39" spans="13:19" x14ac:dyDescent="0.3">
      <c r="S39" s="65"/>
    </row>
    <row r="40" spans="13:19" ht="15" customHeight="1" x14ac:dyDescent="0.3"/>
    <row r="41" spans="13:19" ht="15" customHeight="1" x14ac:dyDescent="0.3"/>
  </sheetData>
  <mergeCells count="3">
    <mergeCell ref="C22:D22"/>
    <mergeCell ref="E28:F29"/>
    <mergeCell ref="G28:H29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G20:Q46"/>
  <sheetViews>
    <sheetView zoomScale="60" zoomScaleNormal="60" workbookViewId="0">
      <selection activeCell="L19" sqref="L19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7.44140625" style="3" customWidth="1"/>
    <col min="8" max="8" width="18.3320312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4.33203125" style="3" customWidth="1"/>
    <col min="16" max="16" width="10.109375" style="3" customWidth="1"/>
    <col min="17" max="18" width="9.88671875" style="3" customWidth="1"/>
    <col min="19" max="19" width="11.109375" style="3" customWidth="1"/>
    <col min="20" max="20" width="10.109375" style="3" customWidth="1"/>
    <col min="21" max="21" width="9.5546875" style="3" customWidth="1"/>
    <col min="22" max="22" width="10.44140625" style="3" customWidth="1"/>
    <col min="23" max="23" width="9.88671875" style="3" customWidth="1"/>
    <col min="24" max="16384" width="9.109375" style="3"/>
  </cols>
  <sheetData>
    <row r="20" spans="7:17" x14ac:dyDescent="0.3">
      <c r="G20" s="5"/>
      <c r="H20" s="5"/>
    </row>
    <row r="22" spans="7:17" ht="28.5" customHeight="1" x14ac:dyDescent="0.3"/>
    <row r="23" spans="7:17" ht="27.75" customHeight="1" x14ac:dyDescent="0.3"/>
    <row r="24" spans="7:17" ht="26.25" customHeight="1" x14ac:dyDescent="0.3"/>
    <row r="25" spans="7:17" ht="28.5" customHeight="1" x14ac:dyDescent="0.3"/>
    <row r="26" spans="7:17" ht="22.5" customHeight="1" x14ac:dyDescent="0.3"/>
    <row r="27" spans="7:17" ht="23.25" customHeight="1" x14ac:dyDescent="0.3"/>
    <row r="28" spans="7:17" ht="24" customHeight="1" x14ac:dyDescent="0.3">
      <c r="O28" s="80"/>
      <c r="P28" s="80"/>
      <c r="Q28" s="80"/>
    </row>
    <row r="29" spans="7:17" ht="23.4" customHeight="1" x14ac:dyDescent="0.3">
      <c r="O29" s="80"/>
      <c r="P29" s="80"/>
      <c r="Q29" s="80"/>
    </row>
    <row r="30" spans="7:17" ht="24.75" customHeight="1" x14ac:dyDescent="0.3">
      <c r="O30" s="80"/>
      <c r="P30" s="80"/>
      <c r="Q30" s="80"/>
    </row>
    <row r="31" spans="7:17" ht="25.2" customHeight="1" x14ac:dyDescent="0.3">
      <c r="O31" s="80"/>
      <c r="P31" s="80"/>
      <c r="Q31" s="80"/>
    </row>
    <row r="32" spans="7:17" ht="22.95" customHeight="1" x14ac:dyDescent="0.3">
      <c r="O32" s="80"/>
      <c r="P32" s="80"/>
      <c r="Q32" s="80"/>
    </row>
    <row r="33" spans="13:13" ht="25.2" customHeight="1" x14ac:dyDescent="0.3"/>
    <row r="35" spans="13:13" ht="22.95" customHeight="1" x14ac:dyDescent="0.3"/>
    <row r="36" spans="13:13" ht="29.25" customHeight="1" x14ac:dyDescent="0.3"/>
    <row r="37" spans="13:13" ht="27" customHeight="1" x14ac:dyDescent="0.3"/>
    <row r="38" spans="13:13" ht="19.2" customHeight="1" x14ac:dyDescent="0.3"/>
    <row r="39" spans="13:13" ht="16.95" customHeight="1" x14ac:dyDescent="0.3">
      <c r="M39" s="2"/>
    </row>
    <row r="40" spans="13:13" ht="15" customHeight="1" x14ac:dyDescent="0.3">
      <c r="M40" s="4"/>
    </row>
    <row r="41" spans="13:13" x14ac:dyDescent="0.3">
      <c r="M41" s="4"/>
    </row>
    <row r="42" spans="13:13" x14ac:dyDescent="0.3">
      <c r="M42" s="4"/>
    </row>
    <row r="43" spans="13:13" x14ac:dyDescent="0.3">
      <c r="M43" s="4"/>
    </row>
    <row r="44" spans="13:13" x14ac:dyDescent="0.3">
      <c r="M44" s="4"/>
    </row>
    <row r="45" spans="13:13" x14ac:dyDescent="0.3">
      <c r="M45" s="4"/>
    </row>
    <row r="46" spans="13:13" x14ac:dyDescent="0.3">
      <c r="M46" s="4"/>
    </row>
  </sheetData>
  <mergeCells count="1">
    <mergeCell ref="O28:Q32"/>
  </mergeCells>
  <pageMargins left="0.7" right="0.7" top="0.75" bottom="0.75" header="0.3" footer="0.3"/>
  <pageSetup scale="5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E22:M52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29.77734375" style="3" customWidth="1"/>
    <col min="6" max="6" width="25.88671875" style="3" customWidth="1"/>
    <col min="7" max="7" width="11.55468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4.5546875" style="3" customWidth="1"/>
    <col min="15" max="15" width="13" style="3" customWidth="1"/>
    <col min="16" max="16" width="15.33203125" style="3" customWidth="1"/>
    <col min="17" max="18" width="10" style="3" customWidth="1"/>
    <col min="19" max="19" width="9.6640625" style="3" customWidth="1"/>
    <col min="20" max="20" width="6.33203125" style="3" customWidth="1"/>
    <col min="21" max="21" width="7" style="3" customWidth="1"/>
    <col min="22" max="22" width="9.109375" style="3"/>
    <col min="23" max="23" width="9.6640625" style="3" customWidth="1"/>
    <col min="24" max="16384" width="9.109375" style="3"/>
  </cols>
  <sheetData>
    <row r="22" spans="5:6" ht="62.4" customHeight="1" x14ac:dyDescent="0.3">
      <c r="E22" s="17" t="s">
        <v>1</v>
      </c>
      <c r="F22" s="17" t="s">
        <v>2</v>
      </c>
    </row>
    <row r="23" spans="5:6" ht="30.75" customHeight="1" x14ac:dyDescent="0.3">
      <c r="E23" s="15">
        <v>0</v>
      </c>
      <c r="F23" s="15">
        <v>0.1</v>
      </c>
    </row>
    <row r="24" spans="5:6" ht="29.25" customHeight="1" x14ac:dyDescent="0.3">
      <c r="E24" s="15">
        <v>1</v>
      </c>
      <c r="F24" s="15">
        <v>0.2</v>
      </c>
    </row>
    <row r="25" spans="5:6" ht="27" customHeight="1" x14ac:dyDescent="0.3">
      <c r="E25" s="15">
        <v>2</v>
      </c>
      <c r="F25" s="15">
        <v>0.3</v>
      </c>
    </row>
    <row r="26" spans="5:6" ht="27.75" customHeight="1" x14ac:dyDescent="0.3">
      <c r="E26" s="15">
        <v>3</v>
      </c>
      <c r="F26" s="15">
        <v>0.3</v>
      </c>
    </row>
    <row r="27" spans="5:6" ht="24.75" customHeight="1" x14ac:dyDescent="0.3">
      <c r="E27" s="15">
        <v>4</v>
      </c>
      <c r="F27" s="15">
        <v>0.1</v>
      </c>
    </row>
    <row r="28" spans="5:6" ht="36" customHeight="1" x14ac:dyDescent="0.3">
      <c r="E28" s="16" t="s">
        <v>3</v>
      </c>
      <c r="F28" s="16">
        <f>SUM(F23:F27)</f>
        <v>1.0000000000000002</v>
      </c>
    </row>
    <row r="29" spans="5:6" ht="24.6" customHeight="1" x14ac:dyDescent="0.3"/>
    <row r="30" spans="5:6" ht="23.4" customHeight="1" x14ac:dyDescent="0.3"/>
    <row r="31" spans="5:6" ht="21" customHeight="1" x14ac:dyDescent="0.3"/>
    <row r="32" spans="5:6" ht="25.2" customHeight="1" x14ac:dyDescent="0.3"/>
    <row r="33" spans="13:13" ht="22.95" customHeight="1" x14ac:dyDescent="0.3"/>
    <row r="34" spans="13:13" ht="21.6" customHeight="1" x14ac:dyDescent="0.3"/>
    <row r="35" spans="13:13" ht="20.25" customHeight="1" x14ac:dyDescent="0.3"/>
    <row r="36" spans="13:13" ht="22.95" customHeight="1" x14ac:dyDescent="0.3"/>
    <row r="37" spans="13:13" ht="18.600000000000001" customHeight="1" x14ac:dyDescent="0.3"/>
    <row r="38" spans="13:13" ht="18.600000000000001" customHeight="1" x14ac:dyDescent="0.3"/>
    <row r="39" spans="13:13" ht="19.2" customHeight="1" x14ac:dyDescent="0.3"/>
    <row r="40" spans="13:13" ht="16.95" customHeight="1" x14ac:dyDescent="0.3">
      <c r="M40" s="2"/>
    </row>
    <row r="41" spans="13:13" ht="15" customHeight="1" x14ac:dyDescent="0.3">
      <c r="M41" s="4"/>
    </row>
    <row r="42" spans="13:13" x14ac:dyDescent="0.3">
      <c r="M42" s="4"/>
    </row>
    <row r="43" spans="13:13" x14ac:dyDescent="0.3">
      <c r="M43" s="4"/>
    </row>
    <row r="44" spans="13:13" x14ac:dyDescent="0.3">
      <c r="M44" s="4"/>
    </row>
    <row r="45" spans="13:13" x14ac:dyDescent="0.3">
      <c r="M45" s="4"/>
    </row>
    <row r="46" spans="13:13" x14ac:dyDescent="0.3">
      <c r="M46" s="4"/>
    </row>
    <row r="47" spans="13:13" x14ac:dyDescent="0.3">
      <c r="M47" s="4"/>
    </row>
    <row r="48" spans="13:13" ht="15" customHeight="1" x14ac:dyDescent="0.3"/>
    <row r="49" ht="15" customHeight="1" x14ac:dyDescent="0.3"/>
    <row r="51" ht="15" customHeight="1" x14ac:dyDescent="0.3"/>
    <row r="52" ht="15" customHeight="1" x14ac:dyDescent="0.3"/>
  </sheetData>
  <pageMargins left="0.7" right="0.7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G19:Z87"/>
  <sheetViews>
    <sheetView zoomScale="70" zoomScaleNormal="70" workbookViewId="0">
      <selection activeCell="M7" sqref="M7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7.44140625" style="3" customWidth="1"/>
    <col min="8" max="8" width="18.33203125" style="3" customWidth="1"/>
    <col min="9" max="11" width="4.88671875" style="3" customWidth="1"/>
    <col min="12" max="12" width="14.6640625" style="3" customWidth="1"/>
    <col min="13" max="13" width="15.6640625" style="3" customWidth="1"/>
    <col min="14" max="15" width="16.6640625" style="3" customWidth="1"/>
    <col min="16" max="16" width="4.5546875" style="3" customWidth="1"/>
    <col min="17" max="17" width="14.33203125" style="3" customWidth="1"/>
    <col min="18" max="18" width="10.109375" style="3" customWidth="1"/>
    <col min="19" max="20" width="9.88671875" style="3" customWidth="1"/>
    <col min="21" max="21" width="11.109375" style="3" customWidth="1"/>
    <col min="22" max="22" width="10.109375" style="3" customWidth="1"/>
    <col min="23" max="23" width="9.5546875" style="3" customWidth="1"/>
    <col min="24" max="24" width="10.44140625" style="3" customWidth="1"/>
    <col min="25" max="25" width="9.88671875" style="3" customWidth="1"/>
    <col min="26" max="16384" width="9.109375" style="3"/>
  </cols>
  <sheetData>
    <row r="19" spans="7:26" ht="25.95" customHeight="1" x14ac:dyDescent="0.3">
      <c r="U19" s="81">
        <f>1/30</f>
        <v>3.3333333333333333E-2</v>
      </c>
      <c r="V19" s="81"/>
    </row>
    <row r="20" spans="7:26" ht="14.4" customHeight="1" x14ac:dyDescent="0.3">
      <c r="G20" s="5"/>
      <c r="H20" s="5"/>
      <c r="U20" s="81"/>
      <c r="V20" s="81"/>
    </row>
    <row r="22" spans="7:26" ht="28.5" customHeight="1" x14ac:dyDescent="0.3"/>
    <row r="23" spans="7:26" ht="27.75" customHeight="1" x14ac:dyDescent="0.3"/>
    <row r="24" spans="7:26" ht="26.25" customHeight="1" x14ac:dyDescent="0.3"/>
    <row r="25" spans="7:26" ht="28.5" customHeight="1" x14ac:dyDescent="0.3">
      <c r="O25" s="3">
        <v>3</v>
      </c>
    </row>
    <row r="26" spans="7:26" ht="22.5" customHeight="1" x14ac:dyDescent="0.3"/>
    <row r="27" spans="7:26" ht="23.25" customHeight="1" x14ac:dyDescent="0.3"/>
    <row r="28" spans="7:26" ht="24" customHeight="1" x14ac:dyDescent="0.3">
      <c r="Q28" s="80"/>
      <c r="R28" s="80"/>
      <c r="S28" s="80"/>
    </row>
    <row r="29" spans="7:26" ht="23.4" customHeight="1" x14ac:dyDescent="0.3">
      <c r="Q29" s="80"/>
      <c r="R29" s="80"/>
      <c r="S29" s="80"/>
      <c r="Y29" s="82">
        <f>(1/30)*30</f>
        <v>1</v>
      </c>
      <c r="Z29" s="82"/>
    </row>
    <row r="30" spans="7:26" ht="24.75" customHeight="1" x14ac:dyDescent="0.3">
      <c r="Q30" s="80"/>
      <c r="R30" s="80"/>
      <c r="S30" s="80"/>
      <c r="Y30" s="82"/>
      <c r="Z30" s="82"/>
    </row>
    <row r="31" spans="7:26" ht="25.2" customHeight="1" x14ac:dyDescent="0.3">
      <c r="Q31" s="80"/>
      <c r="R31" s="80"/>
      <c r="S31" s="80"/>
    </row>
    <row r="32" spans="7:26" ht="22.95" customHeight="1" x14ac:dyDescent="0.3">
      <c r="Q32" s="80"/>
      <c r="R32" s="80"/>
      <c r="S32" s="80"/>
    </row>
    <row r="33" spans="15:26" ht="25.2" customHeight="1" x14ac:dyDescent="0.3"/>
    <row r="35" spans="15:26" ht="22.95" customHeight="1" x14ac:dyDescent="0.3"/>
    <row r="36" spans="15:26" ht="29.25" customHeight="1" x14ac:dyDescent="0.3"/>
    <row r="37" spans="15:26" ht="27" customHeight="1" x14ac:dyDescent="0.3">
      <c r="Y37" s="82">
        <f>(0+30)/2</f>
        <v>15</v>
      </c>
      <c r="Z37" s="82"/>
    </row>
    <row r="38" spans="15:26" ht="19.2" customHeight="1" x14ac:dyDescent="0.3">
      <c r="Y38" s="82"/>
      <c r="Z38" s="82"/>
    </row>
    <row r="39" spans="15:26" ht="16.95" customHeight="1" x14ac:dyDescent="0.3">
      <c r="O39" s="2"/>
    </row>
    <row r="40" spans="15:26" ht="15" customHeight="1" x14ac:dyDescent="0.3">
      <c r="O40" s="4"/>
    </row>
    <row r="41" spans="15:26" x14ac:dyDescent="0.3">
      <c r="O41" s="4"/>
    </row>
    <row r="42" spans="15:26" x14ac:dyDescent="0.3">
      <c r="O42" s="4"/>
    </row>
    <row r="43" spans="15:26" x14ac:dyDescent="0.3">
      <c r="O43" s="4"/>
    </row>
    <row r="44" spans="15:26" x14ac:dyDescent="0.3">
      <c r="O44" s="4"/>
    </row>
    <row r="45" spans="15:26" x14ac:dyDescent="0.3">
      <c r="O45" s="4"/>
    </row>
    <row r="46" spans="15:26" x14ac:dyDescent="0.3">
      <c r="O46" s="4"/>
    </row>
    <row r="48" spans="15:26" ht="14.4" customHeight="1" x14ac:dyDescent="0.3">
      <c r="Y48" s="81">
        <f>SQRT(((30-0)^2)/12)</f>
        <v>8.6602540378443873</v>
      </c>
      <c r="Z48" s="81"/>
    </row>
    <row r="49" spans="25:26" ht="14.4" customHeight="1" x14ac:dyDescent="0.3">
      <c r="Y49" s="81"/>
      <c r="Z49" s="81"/>
    </row>
    <row r="50" spans="25:26" x14ac:dyDescent="0.3">
      <c r="Y50" s="81"/>
      <c r="Z50" s="81"/>
    </row>
    <row r="66" spans="25:26" ht="14.4" customHeight="1" x14ac:dyDescent="0.3">
      <c r="Y66" s="81">
        <f>(1/30)*5</f>
        <v>0.16666666666666666</v>
      </c>
      <c r="Z66" s="81"/>
    </row>
    <row r="67" spans="25:26" ht="14.4" customHeight="1" x14ac:dyDescent="0.3">
      <c r="Y67" s="81"/>
      <c r="Z67" s="81"/>
    </row>
    <row r="68" spans="25:26" x14ac:dyDescent="0.3">
      <c r="Y68" s="81"/>
      <c r="Z68" s="81"/>
    </row>
    <row r="85" spans="25:26" ht="14.4" customHeight="1" x14ac:dyDescent="0.3">
      <c r="Y85" s="81">
        <f>(1/30)*10</f>
        <v>0.33333333333333331</v>
      </c>
      <c r="Z85" s="81"/>
    </row>
    <row r="86" spans="25:26" ht="14.4" customHeight="1" x14ac:dyDescent="0.3">
      <c r="Y86" s="81"/>
      <c r="Z86" s="81"/>
    </row>
    <row r="87" spans="25:26" x14ac:dyDescent="0.3">
      <c r="Y87" s="81"/>
      <c r="Z87" s="81"/>
    </row>
  </sheetData>
  <mergeCells count="7">
    <mergeCell ref="Y48:Z50"/>
    <mergeCell ref="Y66:Z68"/>
    <mergeCell ref="Y85:Z87"/>
    <mergeCell ref="Q28:S32"/>
    <mergeCell ref="U19:V20"/>
    <mergeCell ref="Y29:Z30"/>
    <mergeCell ref="Y37:Z38"/>
  </mergeCells>
  <pageMargins left="0.7" right="0.7" top="0.75" bottom="0.75" header="0.3" footer="0.3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350B-39ED-48E7-A4FD-DD740F409E4D}">
  <sheetPr>
    <pageSetUpPr fitToPage="1"/>
  </sheetPr>
  <dimension ref="A1:Q51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7" width="14.6640625" style="3" customWidth="1"/>
    <col min="8" max="8" width="15.109375" style="3" customWidth="1"/>
    <col min="9" max="9" width="14.44140625" style="3" customWidth="1"/>
    <col min="10" max="10" width="14.5546875" style="3" customWidth="1"/>
    <col min="11" max="11" width="4.88671875" style="3" customWidth="1"/>
    <col min="12" max="12" width="14.6640625" style="3" customWidth="1"/>
    <col min="13" max="13" width="15.6640625" style="3" customWidth="1"/>
    <col min="14" max="14" width="4.5546875" style="3" customWidth="1"/>
    <col min="15" max="15" width="30" style="3" customWidth="1"/>
    <col min="16" max="16" width="30.5546875" style="3" customWidth="1"/>
    <col min="17" max="17" width="13" style="3" customWidth="1"/>
    <col min="18" max="18" width="10.6640625" style="3" customWidth="1"/>
    <col min="19" max="19" width="10.88671875" style="3" customWidth="1"/>
    <col min="20" max="20" width="11" style="3" customWidth="1"/>
    <col min="21" max="21" width="14.6640625" style="3" customWidth="1"/>
    <col min="22" max="22" width="12.33203125" style="3" customWidth="1"/>
    <col min="23" max="23" width="10.6640625" style="3" customWidth="1"/>
    <col min="24" max="16384" width="9.109375" style="3"/>
  </cols>
  <sheetData>
    <row r="1" spans="1:1" x14ac:dyDescent="0.3">
      <c r="A1" s="3">
        <f>STANDARDIZE(1100,1000,100)</f>
        <v>1</v>
      </c>
    </row>
    <row r="24" ht="14.4" customHeight="1" x14ac:dyDescent="0.3"/>
    <row r="25" ht="15" customHeight="1" x14ac:dyDescent="0.3"/>
    <row r="32" ht="21" customHeight="1" x14ac:dyDescent="0.3"/>
    <row r="33" spans="10:17" ht="24.6" customHeight="1" x14ac:dyDescent="0.3"/>
    <row r="34" spans="10:17" ht="23.4" customHeight="1" x14ac:dyDescent="0.3"/>
    <row r="35" spans="10:17" ht="21" customHeight="1" x14ac:dyDescent="0.3"/>
    <row r="36" spans="10:17" ht="25.2" customHeight="1" x14ac:dyDescent="0.3">
      <c r="J36" s="14"/>
    </row>
    <row r="37" spans="10:17" ht="28.95" customHeight="1" x14ac:dyDescent="0.3"/>
    <row r="38" spans="10:17" ht="21.6" customHeight="1" x14ac:dyDescent="0.3"/>
    <row r="40" spans="10:17" ht="22.95" customHeight="1" x14ac:dyDescent="0.3"/>
    <row r="41" spans="10:17" ht="22.95" customHeight="1" x14ac:dyDescent="0.3">
      <c r="Q41" s="3">
        <v>30</v>
      </c>
    </row>
    <row r="42" spans="10:17" ht="22.95" customHeight="1" x14ac:dyDescent="0.3"/>
    <row r="43" spans="10:17" ht="22.95" customHeight="1" x14ac:dyDescent="0.3"/>
    <row r="44" spans="10:17" ht="22.95" customHeight="1" x14ac:dyDescent="0.3"/>
    <row r="45" spans="10:17" ht="18.600000000000001" customHeight="1" x14ac:dyDescent="0.3"/>
    <row r="46" spans="10:17" ht="18.600000000000001" customHeight="1" x14ac:dyDescent="0.3"/>
    <row r="47" spans="10:17" ht="30" customHeight="1" x14ac:dyDescent="0.3"/>
    <row r="48" spans="10:17" ht="16.95" customHeight="1" x14ac:dyDescent="0.3"/>
    <row r="49" spans="2:4" ht="15" customHeight="1" x14ac:dyDescent="0.3"/>
    <row r="50" spans="2:4" ht="15" customHeight="1" x14ac:dyDescent="0.3">
      <c r="B50" s="83"/>
      <c r="C50" s="83"/>
      <c r="D50" s="83"/>
    </row>
    <row r="51" spans="2:4" ht="24.75" customHeight="1" x14ac:dyDescent="0.3">
      <c r="B51" s="83"/>
      <c r="C51" s="83"/>
      <c r="D51" s="83"/>
    </row>
  </sheetData>
  <mergeCells count="1">
    <mergeCell ref="B50:D51"/>
  </mergeCells>
  <pageMargins left="0.7" right="0.7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EF27-6A51-4EF0-B2F1-FB3A7A738FF0}">
  <sheetPr>
    <pageSetUpPr fitToPage="1"/>
  </sheetPr>
  <dimension ref="A1:Q51"/>
  <sheetViews>
    <sheetView topLeftCell="A4" zoomScale="70" zoomScaleNormal="70" workbookViewId="0">
      <selection activeCell="P18" sqref="P18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7" width="14.6640625" style="3" customWidth="1"/>
    <col min="8" max="8" width="15.109375" style="3" customWidth="1"/>
    <col min="9" max="9" width="14.44140625" style="3" customWidth="1"/>
    <col min="10" max="10" width="14.5546875" style="3" customWidth="1"/>
    <col min="11" max="11" width="4.88671875" style="3" customWidth="1"/>
    <col min="12" max="12" width="14.6640625" style="3" customWidth="1"/>
    <col min="13" max="13" width="15.6640625" style="3" customWidth="1"/>
    <col min="14" max="14" width="4.5546875" style="3" customWidth="1"/>
    <col min="15" max="15" width="30" style="3" customWidth="1"/>
    <col min="16" max="16" width="30.5546875" style="3" customWidth="1"/>
    <col min="17" max="17" width="13" style="3" customWidth="1"/>
    <col min="18" max="18" width="10.6640625" style="3" customWidth="1"/>
    <col min="19" max="19" width="10.88671875" style="3" customWidth="1"/>
    <col min="20" max="20" width="11" style="3" customWidth="1"/>
    <col min="21" max="21" width="14.6640625" style="3" customWidth="1"/>
    <col min="22" max="22" width="12.33203125" style="3" customWidth="1"/>
    <col min="23" max="23" width="10.6640625" style="3" customWidth="1"/>
    <col min="24" max="16384" width="9.109375" style="3"/>
  </cols>
  <sheetData>
    <row r="1" spans="1:16" x14ac:dyDescent="0.3">
      <c r="A1" s="3">
        <f>STANDARDIZE(1100,1000,100)</f>
        <v>1</v>
      </c>
    </row>
    <row r="11" spans="1:16" ht="31.2" x14ac:dyDescent="0.3">
      <c r="O11" s="26">
        <f>COMBIN(10,6)</f>
        <v>209.99999999999997</v>
      </c>
    </row>
    <row r="15" spans="1:16" x14ac:dyDescent="0.3">
      <c r="P15" s="3" t="s">
        <v>45</v>
      </c>
    </row>
    <row r="16" spans="1:16" x14ac:dyDescent="0.3">
      <c r="O16" s="3" t="s">
        <v>21</v>
      </c>
    </row>
    <row r="24" spans="16:16" ht="14.4" customHeight="1" x14ac:dyDescent="0.3"/>
    <row r="25" spans="16:16" ht="15" customHeight="1" x14ac:dyDescent="0.3"/>
    <row r="26" spans="16:16" ht="31.2" x14ac:dyDescent="0.3">
      <c r="P26" s="69">
        <f>PERMUT(10,6)</f>
        <v>151200</v>
      </c>
    </row>
    <row r="32" spans="16:16" ht="21" customHeight="1" x14ac:dyDescent="0.3"/>
    <row r="33" spans="10:17" ht="24.6" customHeight="1" x14ac:dyDescent="0.3"/>
    <row r="34" spans="10:17" ht="23.4" customHeight="1" x14ac:dyDescent="0.3"/>
    <row r="35" spans="10:17" ht="21" customHeight="1" x14ac:dyDescent="0.3"/>
    <row r="36" spans="10:17" ht="25.2" customHeight="1" x14ac:dyDescent="0.3">
      <c r="J36" s="14"/>
    </row>
    <row r="37" spans="10:17" ht="28.95" customHeight="1" x14ac:dyDescent="0.3"/>
    <row r="38" spans="10:17" ht="21.6" customHeight="1" x14ac:dyDescent="0.3"/>
    <row r="40" spans="10:17" ht="22.95" customHeight="1" x14ac:dyDescent="0.3"/>
    <row r="41" spans="10:17" ht="22.95" customHeight="1" x14ac:dyDescent="0.3">
      <c r="Q41" s="3">
        <v>30</v>
      </c>
    </row>
    <row r="42" spans="10:17" ht="22.95" customHeight="1" x14ac:dyDescent="0.3"/>
    <row r="43" spans="10:17" ht="22.95" customHeight="1" x14ac:dyDescent="0.3"/>
    <row r="44" spans="10:17" ht="22.95" customHeight="1" x14ac:dyDescent="0.3"/>
    <row r="45" spans="10:17" ht="18.600000000000001" customHeight="1" x14ac:dyDescent="0.3"/>
    <row r="46" spans="10:17" ht="18.600000000000001" customHeight="1" x14ac:dyDescent="0.3"/>
    <row r="47" spans="10:17" ht="30" customHeight="1" x14ac:dyDescent="0.3"/>
    <row r="48" spans="10:17" ht="16.95" customHeight="1" x14ac:dyDescent="0.3"/>
    <row r="49" spans="2:4" ht="15" customHeight="1" x14ac:dyDescent="0.3"/>
    <row r="50" spans="2:4" ht="15" customHeight="1" x14ac:dyDescent="0.3">
      <c r="B50" s="83"/>
      <c r="C50" s="83"/>
      <c r="D50" s="83"/>
    </row>
    <row r="51" spans="2:4" ht="24.75" customHeight="1" x14ac:dyDescent="0.3">
      <c r="B51" s="83"/>
      <c r="C51" s="83"/>
      <c r="D51" s="83"/>
    </row>
  </sheetData>
  <mergeCells count="1">
    <mergeCell ref="B50:D51"/>
  </mergeCells>
  <pageMargins left="0.7" right="0.7" top="0.75" bottom="0.75" header="0.3" footer="0.3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C9AF-E6DE-436D-99FC-06146374F6B1}">
  <sheetPr>
    <pageSetUpPr fitToPage="1"/>
  </sheetPr>
  <dimension ref="G10:M27"/>
  <sheetViews>
    <sheetView zoomScale="60" zoomScaleNormal="6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3.88671875" style="3" customWidth="1"/>
    <col min="7" max="7" width="18.33203125" style="3" customWidth="1"/>
    <col min="8" max="8" width="18.6640625" style="3" customWidth="1"/>
    <col min="9" max="9" width="25.6640625" style="3" customWidth="1"/>
    <col min="10" max="10" width="21" style="3" customWidth="1"/>
    <col min="11" max="11" width="19.33203125" style="3" customWidth="1"/>
    <col min="12" max="13" width="16.664062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10" spans="7:13" ht="28.2" customHeight="1" x14ac:dyDescent="0.3"/>
    <row r="11" spans="7:13" ht="30" customHeight="1" x14ac:dyDescent="0.3"/>
    <row r="12" spans="7:13" ht="26.4" customHeight="1" x14ac:dyDescent="0.3"/>
    <row r="13" spans="7:13" ht="26.4" customHeight="1" x14ac:dyDescent="0.3"/>
    <row r="14" spans="7:13" ht="25.8" customHeight="1" x14ac:dyDescent="0.3">
      <c r="G14" s="70">
        <v>17</v>
      </c>
      <c r="M14" s="2"/>
    </row>
    <row r="15" spans="7:13" ht="27" customHeight="1" x14ac:dyDescent="0.3">
      <c r="G15" s="70">
        <v>19</v>
      </c>
      <c r="M15" s="4"/>
    </row>
    <row r="16" spans="7:13" ht="26.4" customHeight="1" x14ac:dyDescent="0.3">
      <c r="G16" s="70">
        <v>22</v>
      </c>
      <c r="M16" s="4"/>
    </row>
    <row r="17" spans="7:13" ht="26.4" customHeight="1" x14ac:dyDescent="0.3">
      <c r="G17" s="70">
        <v>27</v>
      </c>
      <c r="M17" s="4"/>
    </row>
    <row r="18" spans="7:13" ht="25.8" customHeight="1" x14ac:dyDescent="0.3">
      <c r="G18" s="70">
        <v>18</v>
      </c>
      <c r="M18" s="4"/>
    </row>
    <row r="19" spans="7:13" ht="24.6" customHeight="1" x14ac:dyDescent="0.3">
      <c r="G19" s="70">
        <v>14</v>
      </c>
      <c r="M19" s="4"/>
    </row>
    <row r="20" spans="7:13" ht="19.8" customHeight="1" x14ac:dyDescent="0.3">
      <c r="G20" s="70">
        <v>7</v>
      </c>
      <c r="M20" s="4"/>
    </row>
    <row r="21" spans="7:13" ht="21" customHeight="1" x14ac:dyDescent="0.3">
      <c r="G21" s="70">
        <v>3</v>
      </c>
      <c r="M21" s="4"/>
    </row>
    <row r="22" spans="7:13" ht="24" customHeight="1" x14ac:dyDescent="0.3">
      <c r="G22" s="70">
        <v>19</v>
      </c>
    </row>
    <row r="23" spans="7:13" ht="24" x14ac:dyDescent="0.3">
      <c r="G23" s="70">
        <v>21</v>
      </c>
    </row>
    <row r="24" spans="7:13" ht="24" x14ac:dyDescent="0.3">
      <c r="G24" s="70">
        <v>23</v>
      </c>
    </row>
    <row r="25" spans="7:13" ht="24" x14ac:dyDescent="0.3">
      <c r="G25" s="70">
        <v>21</v>
      </c>
    </row>
    <row r="26" spans="7:13" ht="24" x14ac:dyDescent="0.3">
      <c r="G26" s="70">
        <v>9</v>
      </c>
    </row>
    <row r="27" spans="7:13" ht="24" x14ac:dyDescent="0.3">
      <c r="G27" s="70">
        <v>14</v>
      </c>
    </row>
  </sheetData>
  <pageMargins left="0.7" right="0.7" top="0.75" bottom="0.75" header="0.3" footer="0.3"/>
  <pageSetup scale="4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CE15-533F-4AC9-B7C9-9D56494B7A6F}">
  <sheetPr>
    <pageSetUpPr fitToPage="1"/>
  </sheetPr>
  <dimension ref="F10:R27"/>
  <sheetViews>
    <sheetView zoomScale="60" zoomScaleNormal="60" workbookViewId="0">
      <selection activeCell="I20" sqref="H20:I20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3.88671875" style="3" customWidth="1"/>
    <col min="7" max="7" width="18.33203125" style="3" customWidth="1"/>
    <col min="8" max="8" width="18.6640625" style="3" customWidth="1"/>
    <col min="9" max="9" width="25.6640625" style="3" customWidth="1"/>
    <col min="10" max="10" width="21" style="3" customWidth="1"/>
    <col min="11" max="11" width="19.33203125" style="3" customWidth="1"/>
    <col min="12" max="12" width="34.77734375" style="3" customWidth="1"/>
    <col min="13" max="13" width="24.109375" style="3" customWidth="1"/>
    <col min="14" max="14" width="4.5546875" style="3" customWidth="1"/>
    <col min="15" max="15" width="11.5546875" style="3" customWidth="1"/>
    <col min="16" max="16" width="6.5546875" style="3" customWidth="1"/>
    <col min="17" max="17" width="9" style="3" customWidth="1"/>
    <col min="18" max="18" width="12.109375" style="3" customWidth="1"/>
    <col min="19" max="19" width="10.88671875" style="3" customWidth="1"/>
    <col min="20" max="20" width="11.44140625" style="3" customWidth="1"/>
    <col min="21" max="21" width="9.6640625" style="3" customWidth="1"/>
    <col min="22" max="22" width="11.6640625" style="3" customWidth="1"/>
    <col min="23" max="23" width="9.88671875" style="3" customWidth="1"/>
    <col min="24" max="24" width="10" style="3" customWidth="1"/>
    <col min="25" max="16384" width="9.109375" style="3"/>
  </cols>
  <sheetData>
    <row r="10" spans="6:18" ht="28.2" customHeight="1" thickBot="1" x14ac:dyDescent="0.35"/>
    <row r="11" spans="6:18" ht="30" customHeight="1" x14ac:dyDescent="0.35">
      <c r="L11" s="71" t="s">
        <v>46</v>
      </c>
      <c r="M11" s="71"/>
    </row>
    <row r="12" spans="6:18" ht="26.4" customHeight="1" x14ac:dyDescent="0.35">
      <c r="L12" s="72"/>
      <c r="M12" s="72"/>
    </row>
    <row r="13" spans="6:18" ht="30" customHeight="1" x14ac:dyDescent="0.35">
      <c r="L13" s="72" t="s">
        <v>7</v>
      </c>
      <c r="M13" s="74">
        <v>16.714285714285715</v>
      </c>
    </row>
    <row r="14" spans="6:18" ht="26.4" customHeight="1" x14ac:dyDescent="0.35">
      <c r="F14" s="70">
        <v>17</v>
      </c>
      <c r="L14" s="72" t="s">
        <v>8</v>
      </c>
      <c r="M14" s="72">
        <v>1.7834051003522231</v>
      </c>
    </row>
    <row r="15" spans="6:18" ht="25.8" customHeight="1" x14ac:dyDescent="0.6">
      <c r="F15" s="70">
        <v>19</v>
      </c>
      <c r="L15" s="72" t="s">
        <v>9</v>
      </c>
      <c r="M15" s="72">
        <v>18.5</v>
      </c>
      <c r="P15" s="84">
        <f>M17/M13</f>
        <v>0.39923278693506425</v>
      </c>
      <c r="Q15" s="85"/>
      <c r="R15" s="86"/>
    </row>
    <row r="16" spans="6:18" ht="27" customHeight="1" x14ac:dyDescent="0.35">
      <c r="F16" s="70">
        <v>22</v>
      </c>
      <c r="L16" s="72" t="s">
        <v>10</v>
      </c>
      <c r="M16" s="72">
        <v>19</v>
      </c>
    </row>
    <row r="17" spans="6:13" ht="26.4" customHeight="1" x14ac:dyDescent="0.35">
      <c r="F17" s="70">
        <v>27</v>
      </c>
      <c r="L17" s="72" t="s">
        <v>11</v>
      </c>
      <c r="M17" s="74">
        <v>6.6728908673432175</v>
      </c>
    </row>
    <row r="18" spans="6:13" ht="26.4" customHeight="1" x14ac:dyDescent="0.35">
      <c r="F18" s="70">
        <v>18</v>
      </c>
      <c r="L18" s="72" t="s">
        <v>12</v>
      </c>
      <c r="M18" s="72">
        <v>44.527472527472511</v>
      </c>
    </row>
    <row r="19" spans="6:13" ht="25.8" customHeight="1" x14ac:dyDescent="0.35">
      <c r="F19" s="70">
        <v>14</v>
      </c>
      <c r="L19" s="72" t="s">
        <v>13</v>
      </c>
      <c r="M19" s="72">
        <v>-1.9721078195598096E-3</v>
      </c>
    </row>
    <row r="20" spans="6:13" ht="19.8" customHeight="1" x14ac:dyDescent="0.35">
      <c r="F20" s="70">
        <v>7</v>
      </c>
      <c r="L20" s="72" t="s">
        <v>14</v>
      </c>
      <c r="M20" s="72">
        <v>-0.70299617888158894</v>
      </c>
    </row>
    <row r="21" spans="6:13" ht="22.8" customHeight="1" x14ac:dyDescent="0.35">
      <c r="F21" s="70">
        <v>3</v>
      </c>
      <c r="L21" s="72" t="s">
        <v>15</v>
      </c>
      <c r="M21" s="72">
        <v>24</v>
      </c>
    </row>
    <row r="22" spans="6:13" ht="25.8" customHeight="1" x14ac:dyDescent="0.35">
      <c r="F22" s="70">
        <v>19</v>
      </c>
      <c r="L22" s="72" t="s">
        <v>16</v>
      </c>
      <c r="M22" s="72">
        <v>3</v>
      </c>
    </row>
    <row r="23" spans="6:13" ht="24" customHeight="1" x14ac:dyDescent="0.35">
      <c r="F23" s="70">
        <v>21</v>
      </c>
      <c r="L23" s="72" t="s">
        <v>17</v>
      </c>
      <c r="M23" s="72">
        <v>27</v>
      </c>
    </row>
    <row r="24" spans="6:13" ht="24" x14ac:dyDescent="0.35">
      <c r="F24" s="70">
        <v>23</v>
      </c>
      <c r="L24" s="72" t="s">
        <v>18</v>
      </c>
      <c r="M24" s="72">
        <v>234</v>
      </c>
    </row>
    <row r="25" spans="6:13" ht="24.6" thickBot="1" x14ac:dyDescent="0.4">
      <c r="F25" s="70">
        <v>21</v>
      </c>
      <c r="L25" s="73" t="s">
        <v>19</v>
      </c>
      <c r="M25" s="73">
        <v>14</v>
      </c>
    </row>
    <row r="26" spans="6:13" ht="24" x14ac:dyDescent="0.3">
      <c r="F26" s="70">
        <v>9</v>
      </c>
    </row>
    <row r="27" spans="6:13" ht="24" x14ac:dyDescent="0.3">
      <c r="F27" s="70">
        <v>14</v>
      </c>
    </row>
  </sheetData>
  <mergeCells count="1">
    <mergeCell ref="P15:R15"/>
  </mergeCells>
  <pageMargins left="0.7" right="0.7" top="0.75" bottom="0.75" header="0.3" footer="0.3"/>
  <pageSetup scale="4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364D9-A750-481B-AE0F-D0683E9584F0}">
  <sheetPr>
    <pageSetUpPr fitToPage="1"/>
  </sheetPr>
  <dimension ref="B12:P53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7" width="14.6640625" style="3" customWidth="1"/>
    <col min="8" max="8" width="15.109375" style="3" customWidth="1"/>
    <col min="9" max="9" width="14.44140625" style="3" customWidth="1"/>
    <col min="10" max="10" width="14.5546875" style="3" customWidth="1"/>
    <col min="11" max="11" width="4.88671875" style="3" customWidth="1"/>
    <col min="12" max="12" width="14.6640625" style="3" customWidth="1"/>
    <col min="13" max="13" width="15.6640625" style="3" customWidth="1"/>
    <col min="14" max="14" width="16.6640625" style="3" customWidth="1"/>
    <col min="15" max="15" width="4.5546875" style="3" customWidth="1"/>
    <col min="16" max="16" width="30" style="3" customWidth="1"/>
    <col min="17" max="17" width="30.5546875" style="3" customWidth="1"/>
    <col min="18" max="18" width="13" style="3" customWidth="1"/>
    <col min="19" max="19" width="10.6640625" style="3" customWidth="1"/>
    <col min="20" max="20" width="10.88671875" style="3" customWidth="1"/>
    <col min="21" max="21" width="11" style="3" customWidth="1"/>
    <col min="22" max="22" width="14.6640625" style="3" customWidth="1"/>
    <col min="23" max="23" width="12.33203125" style="3" customWidth="1"/>
    <col min="24" max="24" width="10.6640625" style="3" customWidth="1"/>
    <col min="25" max="16384" width="9.109375" style="3"/>
  </cols>
  <sheetData>
    <row r="12" spans="16:16" x14ac:dyDescent="0.3">
      <c r="P12" s="3" t="s">
        <v>21</v>
      </c>
    </row>
    <row r="24" ht="14.4" customHeight="1" x14ac:dyDescent="0.3"/>
    <row r="25" ht="15" customHeight="1" x14ac:dyDescent="0.3"/>
    <row r="32" ht="21" customHeight="1" x14ac:dyDescent="0.3"/>
    <row r="33" spans="10:14" ht="24.6" customHeight="1" x14ac:dyDescent="0.3"/>
    <row r="34" spans="10:14" ht="23.4" customHeight="1" x14ac:dyDescent="0.3"/>
    <row r="35" spans="10:14" ht="21" customHeight="1" x14ac:dyDescent="0.3"/>
    <row r="36" spans="10:14" ht="25.2" customHeight="1" x14ac:dyDescent="0.3">
      <c r="J36" s="14"/>
    </row>
    <row r="37" spans="10:14" ht="22.95" customHeight="1" x14ac:dyDescent="0.3"/>
    <row r="38" spans="10:14" ht="21.6" customHeight="1" x14ac:dyDescent="0.3"/>
    <row r="40" spans="10:14" ht="22.95" customHeight="1" x14ac:dyDescent="0.3"/>
    <row r="41" spans="10:14" ht="22.95" customHeight="1" x14ac:dyDescent="0.3"/>
    <row r="42" spans="10:14" ht="22.95" customHeight="1" x14ac:dyDescent="0.3"/>
    <row r="43" spans="10:14" ht="22.95" customHeight="1" x14ac:dyDescent="0.3"/>
    <row r="44" spans="10:14" ht="22.95" customHeight="1" x14ac:dyDescent="0.3"/>
    <row r="45" spans="10:14" ht="18.600000000000001" customHeight="1" x14ac:dyDescent="0.3"/>
    <row r="46" spans="10:14" ht="18.600000000000001" customHeight="1" x14ac:dyDescent="0.3"/>
    <row r="47" spans="10:14" ht="30" customHeight="1" x14ac:dyDescent="0.3"/>
    <row r="48" spans="10:14" ht="16.95" customHeight="1" x14ac:dyDescent="0.3">
      <c r="N48" s="2"/>
    </row>
    <row r="49" spans="2:14" ht="15" customHeight="1" x14ac:dyDescent="0.3">
      <c r="N49" s="4"/>
    </row>
    <row r="50" spans="2:14" ht="15" customHeight="1" x14ac:dyDescent="0.3">
      <c r="B50" s="83"/>
      <c r="C50" s="83"/>
      <c r="D50" s="83"/>
      <c r="N50" s="4"/>
    </row>
    <row r="51" spans="2:14" ht="24.75" customHeight="1" x14ac:dyDescent="0.3">
      <c r="B51" s="83"/>
      <c r="C51" s="83"/>
      <c r="D51" s="83"/>
      <c r="N51" s="4"/>
    </row>
    <row r="52" spans="2:14" x14ac:dyDescent="0.3">
      <c r="N52" s="4"/>
    </row>
    <row r="53" spans="2:14" x14ac:dyDescent="0.3">
      <c r="N53" s="4"/>
    </row>
  </sheetData>
  <mergeCells count="1">
    <mergeCell ref="B50:D51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FirstPage</vt:lpstr>
      <vt:lpstr>Exam Content </vt:lpstr>
      <vt:lpstr>Problem 1</vt:lpstr>
      <vt:lpstr>Problem 1 (2)</vt:lpstr>
      <vt:lpstr>Problem 14  </vt:lpstr>
      <vt:lpstr>Problem 14 (2)</vt:lpstr>
      <vt:lpstr>Problem 13</vt:lpstr>
      <vt:lpstr>Problem 13 (2)</vt:lpstr>
      <vt:lpstr>Problem 12 </vt:lpstr>
      <vt:lpstr>Problem 12 (2)</vt:lpstr>
      <vt:lpstr>Problem 2 (2)</vt:lpstr>
      <vt:lpstr>Problem 2</vt:lpstr>
      <vt:lpstr>Problem 3 (2)</vt:lpstr>
      <vt:lpstr>Problem 3</vt:lpstr>
      <vt:lpstr>Problem 4 (2)</vt:lpstr>
      <vt:lpstr>Problem 4</vt:lpstr>
      <vt:lpstr>Problem 5 (2)</vt:lpstr>
      <vt:lpstr>Problem 5</vt:lpstr>
      <vt:lpstr>Problem 6 (2)</vt:lpstr>
      <vt:lpstr>Problem 6</vt:lpstr>
      <vt:lpstr>Problem 7 (2)</vt:lpstr>
      <vt:lpstr>Problem 7</vt:lpstr>
      <vt:lpstr>Problem 8 (2)</vt:lpstr>
      <vt:lpstr>Problem 8</vt:lpstr>
      <vt:lpstr>Problem 9 (2)</vt:lpstr>
      <vt:lpstr>Problem 9</vt:lpstr>
      <vt:lpstr>Problem 10 (2)</vt:lpstr>
      <vt:lpstr>Problem 11 (2)</vt:lpstr>
      <vt:lpstr>Problem 11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2019-10-21T17:48:27Z</cp:lastPrinted>
  <dcterms:created xsi:type="dcterms:W3CDTF">2014-10-23T14:45:36Z</dcterms:created>
  <dcterms:modified xsi:type="dcterms:W3CDTF">2023-02-12T19:08:29Z</dcterms:modified>
</cp:coreProperties>
</file>