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odobas\Documents\"/>
    </mc:Choice>
  </mc:AlternateContent>
  <xr:revisionPtr revIDLastSave="0" documentId="8_{B5A92527-621D-424B-83DE-11770C9D7B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rstPage" sheetId="21" r:id="rId1"/>
    <sheet name="Inquiry Form" sheetId="105" r:id="rId2"/>
    <sheet name="Exam Content " sheetId="70" r:id="rId3"/>
    <sheet name="Problem 1" sheetId="104" r:id="rId4"/>
    <sheet name="Problem 2" sheetId="80" r:id="rId5"/>
    <sheet name="Problem 3" sheetId="50" r:id="rId6"/>
    <sheet name="Problem 4" sheetId="79" r:id="rId7"/>
    <sheet name="Problem 5" sheetId="74" r:id="rId8"/>
    <sheet name="Problem 6" sheetId="81" r:id="rId9"/>
    <sheet name="Problem 7" sheetId="78" r:id="rId10"/>
    <sheet name="Problem 8" sheetId="75" r:id="rId11"/>
    <sheet name="Problem 9" sheetId="103" r:id="rId12"/>
    <sheet name="Problem 10" sheetId="97" r:id="rId13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0" i="79" l="1"/>
  <c r="V28" i="79"/>
  <c r="J34" i="103"/>
  <c r="P27" i="75"/>
  <c r="Q29" i="78"/>
  <c r="O29" i="78"/>
  <c r="L22" i="81"/>
  <c r="M25" i="74"/>
  <c r="N23" i="74"/>
  <c r="M23" i="50"/>
  <c r="M22" i="50"/>
  <c r="M21" i="50"/>
  <c r="M20" i="50"/>
  <c r="M19" i="50"/>
  <c r="M18" i="50"/>
  <c r="M15" i="50"/>
  <c r="M12" i="50"/>
  <c r="L29" i="80"/>
  <c r="L27" i="80"/>
  <c r="L25" i="80"/>
  <c r="L23" i="80"/>
  <c r="L21" i="80"/>
  <c r="L19" i="80"/>
  <c r="L31" i="80"/>
  <c r="M33" i="80"/>
  <c r="O17" i="104"/>
  <c r="S15" i="104"/>
  <c r="O13" i="104"/>
  <c r="O11" i="104"/>
  <c r="G38" i="97"/>
  <c r="U15" i="104"/>
  <c r="M26" i="50"/>
  <c r="G30" i="97"/>
  <c r="G28" i="97"/>
  <c r="W32" i="79"/>
  <c r="P23" i="74"/>
  <c r="N25" i="74"/>
  <c r="P25" i="74"/>
  <c r="N27" i="74"/>
  <c r="P27" i="74"/>
  <c r="O15" i="104"/>
  <c r="J27" i="103"/>
  <c r="J25" i="103"/>
</calcChain>
</file>

<file path=xl/sharedStrings.xml><?xml version="1.0" encoding="utf-8"?>
<sst xmlns="http://schemas.openxmlformats.org/spreadsheetml/2006/main" count="48" uniqueCount="40">
  <si>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</si>
  <si>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</si>
  <si>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</si>
  <si>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</si>
  <si>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</si>
  <si>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</si>
  <si>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</si>
  <si>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</si>
  <si>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</si>
  <si>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</si>
  <si>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</si>
  <si>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</si>
  <si>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</si>
  <si>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</si>
  <si>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Column1</t>
  </si>
  <si>
    <t>𝞼^2 =((b-a)^2)/12</t>
  </si>
  <si>
    <t>a)</t>
  </si>
  <si>
    <t>a</t>
  </si>
  <si>
    <t>𝞼 =</t>
  </si>
  <si>
    <t>P =</t>
  </si>
  <si>
    <t>P(3) =</t>
  </si>
  <si>
    <t>P(2) =</t>
  </si>
  <si>
    <t>P(0) =</t>
  </si>
  <si>
    <t>P(1) =</t>
  </si>
  <si>
    <t>P(4) =</t>
  </si>
  <si>
    <t>Sum=</t>
  </si>
  <si>
    <t>1-Sum=</t>
  </si>
  <si>
    <t>b)</t>
  </si>
  <si>
    <t>c)</t>
  </si>
  <si>
    <t>P(10)=</t>
  </si>
  <si>
    <t>P(11) =</t>
  </si>
  <si>
    <t>P(12) =</t>
  </si>
  <si>
    <t>P(13) =</t>
  </si>
  <si>
    <t>P(14) =</t>
  </si>
  <si>
    <t>P(15) =</t>
  </si>
  <si>
    <t>f(x) =</t>
  </si>
  <si>
    <t>E(x) =</t>
  </si>
  <si>
    <t>P(5) =</t>
  </si>
  <si>
    <t>Quarter</t>
  </si>
  <si>
    <t>Unit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</si>
</sst>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"/>
    <numFmt numFmtId="165" formatCode="0.00000"/>
    <numFmt numFmtId="166" formatCode="0.0000"/>
    <numFmt numFmtId="167" formatCode="0.000"/>
    <numFmt numFmtId="168" formatCode="&quot;$&quot;#,##0.0000"/>
    <numFmt numFmtId="169" formatCode="0.000000"/>
    <numFmt numFmtId="170" formatCode="&quot;$&quot;#,##0.00"/>
  </numFmts>
  <fonts count="37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Lucida Bright"/>
      <family val="1"/>
    </font>
    <font>
      <b/>
      <sz val="28"/>
      <color rgb="FFFFC000"/>
      <name val="Lucida Bright"/>
      <family val="1"/>
    </font>
    <font>
      <b/>
      <sz val="36"/>
      <color rgb="FFFFFF00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sz val="26"/>
      <color theme="1"/>
      <name val="Lucida Bright"/>
      <family val="1"/>
    </font>
    <font>
      <i/>
      <sz val="11"/>
      <color theme="1"/>
      <name val="Calibri"/>
      <family val="2"/>
      <scheme val="minor"/>
    </font>
    <font>
      <sz val="18"/>
      <color theme="1"/>
      <name val="Lucida Bright"/>
      <family val="1"/>
    </font>
    <font>
      <sz val="16"/>
      <color theme="1"/>
      <name val="Lucida Bright"/>
      <family val="1"/>
    </font>
    <font>
      <sz val="24"/>
      <color theme="1"/>
      <name val="Lucida Bright"/>
      <family val="1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2"/>
      <name val="Calibri"/>
      <family val="2"/>
      <scheme val="minor"/>
    </font>
    <font>
      <sz val="20"/>
      <color rgb="FFFF0000"/>
      <name val="Calibri"/>
      <family val="2"/>
      <scheme val="minor"/>
    </font>
    <font>
      <sz val="24"/>
      <color rgb="FFFFFF00"/>
      <name val="Calibri"/>
      <family val="2"/>
      <scheme val="minor"/>
    </font>
    <font>
      <sz val="22"/>
      <color rgb="FFFFFF00"/>
      <name val="Calibri"/>
      <family val="2"/>
      <scheme val="minor"/>
    </font>
    <font>
      <sz val="26"/>
      <color rgb="FFC00000"/>
      <name val="Calibri"/>
      <family val="2"/>
      <scheme val="minor"/>
    </font>
    <font>
      <sz val="20"/>
      <color theme="1"/>
      <name val="Lucida Bright"/>
      <family val="1"/>
    </font>
    <font>
      <sz val="22"/>
      <color theme="1"/>
      <name val="Lucida Bright"/>
      <family val="1"/>
    </font>
    <font>
      <sz val="22"/>
      <color rgb="FFC00000"/>
      <name val="Lucida Bright"/>
      <family val="1"/>
    </font>
    <font>
      <sz val="22"/>
      <color rgb="FFFFFF00"/>
      <name val="Lucida Bright"/>
      <family val="1"/>
    </font>
    <font>
      <sz val="20"/>
      <color rgb="FFFFFF00"/>
      <name val="Lucida Bright"/>
      <family val="1"/>
    </font>
    <font>
      <sz val="26"/>
      <color rgb="FFFFFF00"/>
      <name val="Calibri"/>
      <family val="2"/>
      <scheme val="minor"/>
    </font>
    <font>
      <sz val="24"/>
      <color rgb="FFFFFF00"/>
      <name val="Lucida Bright"/>
      <family val="1"/>
    </font>
    <font>
      <sz val="26"/>
      <color rgb="FFFFFF00"/>
      <name val="Lucida Bright"/>
      <family val="1"/>
    </font>
    <font>
      <b/>
      <sz val="22"/>
      <color rgb="FFFFFF00"/>
      <name val="Calibri Light"/>
      <family val="2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b/>
      <sz val="2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3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Protection="1">
      <protection locked="0"/>
    </xf>
    <xf numFmtId="0" fontId="6" fillId="3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2" fontId="0" fillId="2" borderId="0" xfId="0" applyNumberFormat="1" applyFill="1"/>
    <xf numFmtId="0" fontId="9" fillId="3" borderId="0" xfId="0" applyFont="1" applyFill="1"/>
    <xf numFmtId="0" fontId="11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0" borderId="2" xfId="0" applyBorder="1"/>
    <xf numFmtId="0" fontId="12" fillId="0" borderId="3" xfId="0" applyFont="1" applyBorder="1" applyAlignment="1">
      <alignment horizontal="centerContinuous"/>
    </xf>
    <xf numFmtId="2" fontId="13" fillId="2" borderId="1" xfId="0" applyNumberFormat="1" applyFont="1" applyFill="1" applyBorder="1" applyAlignment="1" applyProtection="1">
      <alignment horizontal="center" vertical="center"/>
      <protection locked="0"/>
    </xf>
    <xf numFmtId="165" fontId="0" fillId="2" borderId="0" xfId="0" applyNumberFormat="1" applyFill="1" applyProtection="1">
      <protection locked="0"/>
    </xf>
    <xf numFmtId="0" fontId="3" fillId="2" borderId="0" xfId="0" applyFont="1" applyFill="1" applyProtection="1">
      <protection locked="0"/>
    </xf>
    <xf numFmtId="4" fontId="7" fillId="2" borderId="0" xfId="0" applyNumberFormat="1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8" fillId="2" borderId="0" xfId="0" applyFont="1" applyFill="1"/>
    <xf numFmtId="164" fontId="16" fillId="2" borderId="0" xfId="0" applyNumberFormat="1" applyFont="1" applyFill="1" applyProtection="1">
      <protection locked="0"/>
    </xf>
    <xf numFmtId="0" fontId="19" fillId="2" borderId="0" xfId="0" applyFont="1" applyFill="1" applyProtection="1">
      <protection locked="0"/>
    </xf>
    <xf numFmtId="2" fontId="19" fillId="2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166" fontId="3" fillId="4" borderId="0" xfId="0" applyNumberFormat="1" applyFont="1" applyFill="1"/>
    <xf numFmtId="166" fontId="17" fillId="4" borderId="0" xfId="0" applyNumberFormat="1" applyFont="1" applyFill="1"/>
    <xf numFmtId="0" fontId="24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4" fontId="15" fillId="2" borderId="0" xfId="0" applyNumberFormat="1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Protection="1">
      <protection locked="0"/>
    </xf>
    <xf numFmtId="167" fontId="27" fillId="2" borderId="0" xfId="0" applyNumberFormat="1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horizontal="right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168" fontId="21" fillId="2" borderId="0" xfId="0" applyNumberFormat="1" applyFont="1" applyFill="1" applyProtection="1">
      <protection locked="0"/>
    </xf>
    <xf numFmtId="0" fontId="25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169" fontId="25" fillId="2" borderId="0" xfId="0" applyNumberFormat="1" applyFont="1" applyFill="1" applyProtection="1"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164" fontId="29" fillId="5" borderId="0" xfId="0" applyNumberFormat="1" applyFont="1" applyFill="1" applyAlignment="1" applyProtection="1">
      <alignment horizontal="center" vertical="center"/>
      <protection locked="0"/>
    </xf>
    <xf numFmtId="166" fontId="28" fillId="5" borderId="0" xfId="0" applyNumberFormat="1" applyFont="1" applyFill="1" applyAlignment="1" applyProtection="1">
      <alignment horizontal="center" vertical="center"/>
      <protection locked="0"/>
    </xf>
    <xf numFmtId="167" fontId="28" fillId="5" borderId="0" xfId="0" applyNumberFormat="1" applyFont="1" applyFill="1" applyAlignment="1" applyProtection="1">
      <alignment horizontal="right" vertical="center"/>
      <protection locked="0"/>
    </xf>
    <xf numFmtId="2" fontId="28" fillId="5" borderId="0" xfId="0" applyNumberFormat="1" applyFont="1" applyFill="1" applyAlignment="1" applyProtection="1">
      <alignment horizontal="right" vertical="center"/>
      <protection locked="0"/>
    </xf>
    <xf numFmtId="166" fontId="28" fillId="5" borderId="0" xfId="0" applyNumberFormat="1" applyFont="1" applyFill="1" applyAlignment="1" applyProtection="1">
      <alignment horizontal="right" vertical="center"/>
      <protection locked="0"/>
    </xf>
    <xf numFmtId="166" fontId="28" fillId="5" borderId="0" xfId="0" applyNumberFormat="1" applyFont="1" applyFill="1" applyProtection="1">
      <protection locked="0"/>
    </xf>
    <xf numFmtId="0" fontId="29" fillId="5" borderId="0" xfId="0" applyFont="1" applyFill="1" applyAlignment="1" applyProtection="1">
      <alignment horizontal="center" vertical="center"/>
      <protection locked="0"/>
    </xf>
    <xf numFmtId="166" fontId="25" fillId="2" borderId="0" xfId="0" applyNumberFormat="1" applyFont="1" applyFill="1" applyProtection="1">
      <protection locked="0"/>
    </xf>
    <xf numFmtId="0" fontId="15" fillId="2" borderId="0" xfId="0" applyFont="1" applyFill="1" applyAlignment="1" applyProtection="1">
      <alignment horizontal="right"/>
      <protection locked="0"/>
    </xf>
    <xf numFmtId="166" fontId="29" fillId="5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3" fontId="34" fillId="2" borderId="0" xfId="0" applyNumberFormat="1" applyFont="1" applyFill="1" applyAlignment="1">
      <alignment vertical="center"/>
    </xf>
    <xf numFmtId="170" fontId="35" fillId="2" borderId="0" xfId="0" applyNumberFormat="1" applyFont="1" applyFill="1" applyAlignment="1">
      <alignment vertical="center"/>
    </xf>
    <xf numFmtId="166" fontId="31" fillId="5" borderId="0" xfId="0" applyNumberFormat="1" applyFont="1" applyFill="1" applyAlignment="1" applyProtection="1">
      <alignment horizontal="center" vertical="center"/>
      <protection locked="0"/>
    </xf>
    <xf numFmtId="3" fontId="28" fillId="5" borderId="0" xfId="0" applyNumberFormat="1" applyFont="1" applyFill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3" fontId="16" fillId="2" borderId="1" xfId="0" applyNumberFormat="1" applyFont="1" applyFill="1" applyBorder="1" applyAlignment="1" applyProtection="1">
      <alignment horizontal="center" vertical="center"/>
      <protection locked="0"/>
    </xf>
    <xf numFmtId="3" fontId="30" fillId="5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horizontal="center"/>
      <protection locked="0"/>
    </xf>
    <xf numFmtId="166" fontId="26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>
      <alignment horizontal="center"/>
    </xf>
    <xf numFmtId="3" fontId="14" fillId="2" borderId="0" xfId="0" applyNumberFormat="1" applyFont="1" applyFill="1" applyAlignment="1" applyProtection="1">
      <alignment horizontal="center" vertical="center"/>
      <protection locked="0"/>
    </xf>
    <xf numFmtId="4" fontId="36" fillId="4" borderId="0" xfId="0" applyNumberFormat="1" applyFont="1" applyFill="1" applyAlignment="1" applyProtection="1">
      <alignment horizontal="center" vertical="center"/>
      <protection locked="0"/>
    </xf>
    <xf numFmtId="3" fontId="22" fillId="5" borderId="0" xfId="0" applyNumberFormat="1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1" fillId="5" borderId="0" xfId="0" applyFont="1" applyFill="1" applyAlignment="1" applyProtection="1">
      <alignment horizontal="center" vertical="center"/>
      <protection locked="0"/>
    </xf>
    <xf numFmtId="166" fontId="33" fillId="5" borderId="0" xfId="0" applyNumberFormat="1" applyFont="1" applyFill="1" applyAlignment="1" applyProtection="1">
      <alignment horizontal="center" vertical="center"/>
      <protection locked="0"/>
    </xf>
    <xf numFmtId="166" fontId="23" fillId="5" borderId="0" xfId="0" applyNumberFormat="1" applyFont="1" applyFill="1" applyAlignment="1" applyProtection="1">
      <alignment horizontal="center" vertical="center"/>
      <protection locked="0"/>
    </xf>
    <xf numFmtId="166" fontId="30" fillId="5" borderId="0" xfId="0" applyNumberFormat="1" applyFont="1" applyFill="1" applyAlignment="1" applyProtection="1">
      <alignment horizontal="center"/>
      <protection locked="0"/>
    </xf>
    <xf numFmtId="166" fontId="32" fillId="5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'Problem 7'!$F$19:$F$26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'Problem 7'!$G$19:$G$26</c:f>
              <c:numCache>
                <c:formatCode>#,##0</c:formatCode>
                <c:ptCount val="8"/>
                <c:pt idx="0">
                  <c:v>2340</c:v>
                </c:pt>
                <c:pt idx="1">
                  <c:v>2456</c:v>
                </c:pt>
                <c:pt idx="2">
                  <c:v>2187</c:v>
                </c:pt>
                <c:pt idx="3">
                  <c:v>3001</c:v>
                </c:pt>
                <c:pt idx="5">
                  <c:v>2745</c:v>
                </c:pt>
                <c:pt idx="6">
                  <c:v>2898</c:v>
                </c:pt>
                <c:pt idx="7">
                  <c:v>2927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72-4171-A955-2FF5788B9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22096"/>
        <c:axId val="1745322928"/>
      </c:scatterChart>
      <c:valAx>
        <c:axId val="174532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322928"/>
        <c:crosses val="autoZero"/>
        <c:crossBetween val="midCat"/>
      </c:valAx>
      <c:valAx>
        <c:axId val="174532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32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Exam Content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Exam Content 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Exam Content 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9'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6" Type="http://schemas.openxmlformats.org/officeDocument/2006/relationships/hyperlink" Target="#'Problem 10'!A1"/><Relationship Id="rId11" Type="http://schemas.openxmlformats.org/officeDocument/2006/relationships/hyperlink" Target="#'Problem 6'!A1"/><Relationship Id="rId5" Type="http://schemas.openxmlformats.org/officeDocument/2006/relationships/hyperlink" Target="#'Problem 5'!A1"/><Relationship Id="rId10" Type="http://schemas.openxmlformats.org/officeDocument/2006/relationships/hyperlink" Target="#'Problem 9'!A1"/><Relationship Id="rId4" Type="http://schemas.openxmlformats.org/officeDocument/2006/relationships/hyperlink" Target="#'Problem 4'!A1"/><Relationship Id="rId9" Type="http://schemas.openxmlformats.org/officeDocument/2006/relationships/hyperlink" Target="#FirstPag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226333</xdr:colOff>
      <xdr:row>2</xdr:row>
      <xdr:rowOff>0</xdr:rowOff>
    </xdr:from>
    <xdr:to>
      <xdr:col>27</xdr:col>
      <xdr:colOff>390525</xdr:colOff>
      <xdr:row>8</xdr:row>
      <xdr:rowOff>168275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70333" y="620939"/>
          <a:ext cx="8088992" cy="1452336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  <a:endParaRPr lang="en-US" sz="4000" b="1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103216</xdr:colOff>
      <xdr:row>39</xdr:row>
      <xdr:rowOff>156733</xdr:rowOff>
    </xdr:from>
    <xdr:to>
      <xdr:col>23</xdr:col>
      <xdr:colOff>538645</xdr:colOff>
      <xdr:row>46</xdr:row>
      <xdr:rowOff>111829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79216" y="7311066"/>
          <a:ext cx="3539873" cy="12392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14</xdr:col>
      <xdr:colOff>336903</xdr:colOff>
      <xdr:row>21</xdr:row>
      <xdr:rowOff>140508</xdr:rowOff>
    </xdr:from>
    <xdr:to>
      <xdr:col>27</xdr:col>
      <xdr:colOff>209903</xdr:colOff>
      <xdr:row>36</xdr:row>
      <xdr:rowOff>141113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29347" y="3992841"/>
          <a:ext cx="7944556" cy="275227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Test 1</a:t>
          </a:r>
        </a:p>
        <a:p>
          <a:pPr algn="ctr"/>
          <a:r>
            <a:rPr lang="en-US" sz="5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Master Answers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v.1</a:t>
          </a:r>
        </a:p>
        <a:p>
          <a:pPr algn="ctr"/>
          <a:r>
            <a:rPr lang="en-US" sz="36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1/27/25</a:t>
          </a:r>
        </a:p>
      </xdr:txBody>
    </xdr:sp>
    <xdr:clientData/>
  </xdr:twoCellAnchor>
  <xdr:twoCellAnchor>
    <xdr:from>
      <xdr:col>17</xdr:col>
      <xdr:colOff>553713</xdr:colOff>
      <xdr:row>11</xdr:row>
      <xdr:rowOff>141918</xdr:rowOff>
    </xdr:from>
    <xdr:to>
      <xdr:col>23</xdr:col>
      <xdr:colOff>368253</xdr:colOff>
      <xdr:row>18</xdr:row>
      <xdr:rowOff>97014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108824" y="2159807"/>
          <a:ext cx="3539873" cy="12392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324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262891</xdr:colOff>
      <xdr:row>1</xdr:row>
      <xdr:rowOff>119743</xdr:rowOff>
    </xdr:from>
    <xdr:to>
      <xdr:col>8</xdr:col>
      <xdr:colOff>1156608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446962" y="310243"/>
          <a:ext cx="5397682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2</xdr:col>
      <xdr:colOff>264886</xdr:colOff>
      <xdr:row>8</xdr:row>
      <xdr:rowOff>62775</xdr:rowOff>
    </xdr:from>
    <xdr:to>
      <xdr:col>8</xdr:col>
      <xdr:colOff>1175658</xdr:colOff>
      <xdr:row>13</xdr:row>
      <xdr:rowOff>174171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527629" y="1543232"/>
          <a:ext cx="7529286" cy="10366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Based on the following information, calculate the expected sales (in units) in the 17th quarter.</a:t>
          </a:r>
        </a:p>
      </xdr:txBody>
    </xdr:sp>
    <xdr:clientData/>
  </xdr:twoCellAnchor>
  <xdr:twoCellAnchor>
    <xdr:from>
      <xdr:col>1</xdr:col>
      <xdr:colOff>306978</xdr:colOff>
      <xdr:row>1</xdr:row>
      <xdr:rowOff>161109</xdr:rowOff>
    </xdr:from>
    <xdr:to>
      <xdr:col>2</xdr:col>
      <xdr:colOff>1127124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910228" y="351609"/>
          <a:ext cx="1439271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22679</xdr:colOff>
      <xdr:row>2</xdr:row>
      <xdr:rowOff>110127</xdr:rowOff>
    </xdr:from>
    <xdr:to>
      <xdr:col>9</xdr:col>
      <xdr:colOff>22679</xdr:colOff>
      <xdr:row>61</xdr:row>
      <xdr:rowOff>7257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9623879" y="480241"/>
          <a:ext cx="0" cy="1388527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1061358</xdr:colOff>
      <xdr:row>2</xdr:row>
      <xdr:rowOff>97518</xdr:rowOff>
    </xdr:from>
    <xdr:to>
      <xdr:col>12</xdr:col>
      <xdr:colOff>782138</xdr:colOff>
      <xdr:row>6</xdr:row>
      <xdr:rowOff>163286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0423072" y="478518"/>
          <a:ext cx="3585209" cy="82776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881742</xdr:colOff>
      <xdr:row>12</xdr:row>
      <xdr:rowOff>10885</xdr:rowOff>
    </xdr:from>
    <xdr:to>
      <xdr:col>15</xdr:col>
      <xdr:colOff>108857</xdr:colOff>
      <xdr:row>24</xdr:row>
      <xdr:rowOff>206827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EAC5417-13CA-430B-9D2E-087AB58AD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928915</xdr:colOff>
      <xdr:row>25</xdr:row>
      <xdr:rowOff>258718</xdr:rowOff>
    </xdr:from>
    <xdr:to>
      <xdr:col>12</xdr:col>
      <xdr:colOff>685800</xdr:colOff>
      <xdr:row>27</xdr:row>
      <xdr:rowOff>228600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D7E2901-2009-4937-A1D9-7617BB2FFD82}"/>
            </a:ext>
          </a:extLst>
        </xdr:cNvPr>
        <xdr:cNvSpPr txBox="1"/>
      </xdr:nvSpPr>
      <xdr:spPr>
        <a:xfrm>
          <a:off x="10573658" y="5549175"/>
          <a:ext cx="3730171" cy="6447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y = 114.39x+2,193</a:t>
          </a:r>
        </a:p>
      </xdr:txBody>
    </xdr:sp>
    <xdr:clientData/>
  </xdr:twoCellAnchor>
  <xdr:twoCellAnchor>
    <xdr:from>
      <xdr:col>9</xdr:col>
      <xdr:colOff>936171</xdr:colOff>
      <xdr:row>28</xdr:row>
      <xdr:rowOff>87086</xdr:rowOff>
    </xdr:from>
    <xdr:to>
      <xdr:col>12</xdr:col>
      <xdr:colOff>693056</xdr:colOff>
      <xdr:row>30</xdr:row>
      <xdr:rowOff>154939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733ED73-EF18-4FDC-8852-7D20C3E51E2A}"/>
            </a:ext>
          </a:extLst>
        </xdr:cNvPr>
        <xdr:cNvSpPr txBox="1"/>
      </xdr:nvSpPr>
      <xdr:spPr>
        <a:xfrm>
          <a:off x="10580914" y="6379029"/>
          <a:ext cx="3730171" cy="6447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y = 114.39*17+2,193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59691</xdr:colOff>
      <xdr:row>2</xdr:row>
      <xdr:rowOff>126093</xdr:rowOff>
    </xdr:from>
    <xdr:to>
      <xdr:col>9</xdr:col>
      <xdr:colOff>898071</xdr:colOff>
      <xdr:row>7</xdr:row>
      <xdr:rowOff>24493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22584" y="507093"/>
          <a:ext cx="4852487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8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380092</xdr:colOff>
      <xdr:row>9</xdr:row>
      <xdr:rowOff>55516</xdr:rowOff>
    </xdr:from>
    <xdr:to>
      <xdr:col>11</xdr:col>
      <xdr:colOff>952499</xdr:colOff>
      <xdr:row>28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80092" y="1721030"/>
          <a:ext cx="9291864" cy="43205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Given: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P(A1) = </a:t>
          </a:r>
          <a:r>
            <a:rPr lang="en-US" sz="2000" baseline="0">
              <a:solidFill>
                <a:srgbClr val="FF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0.40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P(A2) = 0.94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P(B  A1) = 0.4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P(B  A2) = 0.02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Calculate: P(A1 B)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446678</xdr:colOff>
      <xdr:row>2</xdr:row>
      <xdr:rowOff>59509</xdr:rowOff>
    </xdr:from>
    <xdr:to>
      <xdr:col>2</xdr:col>
      <xdr:colOff>714374</xdr:colOff>
      <xdr:row>8</xdr:row>
      <xdr:rowOff>15875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46678" y="440509"/>
          <a:ext cx="1496421" cy="10993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68037</xdr:colOff>
      <xdr:row>5</xdr:row>
      <xdr:rowOff>6260</xdr:rowOff>
    </xdr:from>
    <xdr:to>
      <xdr:col>12</xdr:col>
      <xdr:colOff>68037</xdr:colOff>
      <xdr:row>34</xdr:row>
      <xdr:rowOff>199572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9688287" y="958760"/>
          <a:ext cx="0" cy="658866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503464</xdr:colOff>
      <xdr:row>3</xdr:row>
      <xdr:rowOff>13607</xdr:rowOff>
    </xdr:from>
    <xdr:to>
      <xdr:col>17</xdr:col>
      <xdr:colOff>562155</xdr:colOff>
      <xdr:row>7</xdr:row>
      <xdr:rowOff>81643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0123714" y="585107"/>
          <a:ext cx="3569334" cy="83003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293913</xdr:colOff>
      <xdr:row>18</xdr:row>
      <xdr:rowOff>87086</xdr:rowOff>
    </xdr:from>
    <xdr:to>
      <xdr:col>1</xdr:col>
      <xdr:colOff>293914</xdr:colOff>
      <xdr:row>20</xdr:row>
      <xdr:rowOff>108858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B09362C-6B1D-4668-8425-FCE3BED29D5D}"/>
            </a:ext>
          </a:extLst>
        </xdr:cNvPr>
        <xdr:cNvCxnSpPr/>
      </xdr:nvCxnSpPr>
      <xdr:spPr>
        <a:xfrm>
          <a:off x="914399" y="3624943"/>
          <a:ext cx="1" cy="3918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315685</xdr:colOff>
      <xdr:row>21</xdr:row>
      <xdr:rowOff>130629</xdr:rowOff>
    </xdr:from>
    <xdr:to>
      <xdr:col>1</xdr:col>
      <xdr:colOff>315686</xdr:colOff>
      <xdr:row>23</xdr:row>
      <xdr:rowOff>152400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BA125CD-5FD0-4C38-BA5D-80AFF565E29D}"/>
            </a:ext>
          </a:extLst>
        </xdr:cNvPr>
        <xdr:cNvCxnSpPr/>
      </xdr:nvCxnSpPr>
      <xdr:spPr>
        <a:xfrm>
          <a:off x="936171" y="4223658"/>
          <a:ext cx="1" cy="39188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185056</xdr:colOff>
      <xdr:row>24</xdr:row>
      <xdr:rowOff>261258</xdr:rowOff>
    </xdr:from>
    <xdr:to>
      <xdr:col>3</xdr:col>
      <xdr:colOff>185057</xdr:colOff>
      <xdr:row>26</xdr:row>
      <xdr:rowOff>108857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D510CB4-21BC-41FE-817A-CE85F89E4717}"/>
            </a:ext>
          </a:extLst>
        </xdr:cNvPr>
        <xdr:cNvCxnSpPr/>
      </xdr:nvCxnSpPr>
      <xdr:spPr>
        <a:xfrm>
          <a:off x="2710542" y="4909458"/>
          <a:ext cx="1" cy="39188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468085</xdr:colOff>
      <xdr:row>14</xdr:row>
      <xdr:rowOff>32658</xdr:rowOff>
    </xdr:from>
    <xdr:to>
      <xdr:col>23</xdr:col>
      <xdr:colOff>0</xdr:colOff>
      <xdr:row>21</xdr:row>
      <xdr:rowOff>87085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06C5608-8C60-4FE2-98CD-086B559596C6}"/>
            </a:ext>
          </a:extLst>
        </xdr:cNvPr>
        <xdr:cNvSpPr txBox="1"/>
      </xdr:nvSpPr>
      <xdr:spPr>
        <a:xfrm>
          <a:off x="10330542" y="2830287"/>
          <a:ext cx="7522029" cy="13498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P(A1IB) = ((P(A1)*P(BIA1))/((P(A1)*P(BIA1)+(P(A2)*P(BIA2))</a:t>
          </a:r>
        </a:p>
        <a:p>
          <a:endParaRPr lang="en-US" sz="2000"/>
        </a:p>
        <a:p>
          <a:r>
            <a:rPr lang="en-US" sz="2000"/>
            <a:t>P((A1IB) = ((0.4)*(0.4))/((0.4)*(0.4)+(0.94)*(0.02))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1052104</xdr:colOff>
      <xdr:row>1</xdr:row>
      <xdr:rowOff>119743</xdr:rowOff>
    </xdr:from>
    <xdr:to>
      <xdr:col>7</xdr:col>
      <xdr:colOff>1211035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290354" y="310243"/>
          <a:ext cx="5166360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9</a:t>
          </a:r>
          <a:r>
            <a:rPr lang="en-US" sz="32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279764</xdr:colOff>
      <xdr:row>1</xdr:row>
      <xdr:rowOff>38645</xdr:rowOff>
    </xdr:from>
    <xdr:to>
      <xdr:col>2</xdr:col>
      <xdr:colOff>226968</xdr:colOff>
      <xdr:row>6</xdr:row>
      <xdr:rowOff>141516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79764" y="229145"/>
          <a:ext cx="1185454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590550</xdr:colOff>
      <xdr:row>6</xdr:row>
      <xdr:rowOff>99242</xdr:rowOff>
    </xdr:from>
    <xdr:to>
      <xdr:col>8</xdr:col>
      <xdr:colOff>590550</xdr:colOff>
      <xdr:row>58</xdr:row>
      <xdr:rowOff>38282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flipH="1">
          <a:off x="8820150" y="1209585"/>
          <a:ext cx="0" cy="1178269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217715</xdr:colOff>
      <xdr:row>17</xdr:row>
      <xdr:rowOff>135710</xdr:rowOff>
    </xdr:from>
    <xdr:ext cx="1986642" cy="37414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2110358" y="3374210"/>
          <a:ext cx="19866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US" sz="1800"/>
        </a:p>
      </xdr:txBody>
    </xdr:sp>
    <xdr:clientData/>
  </xdr:oneCellAnchor>
  <xdr:twoCellAnchor>
    <xdr:from>
      <xdr:col>9</xdr:col>
      <xdr:colOff>0</xdr:colOff>
      <xdr:row>3</xdr:row>
      <xdr:rowOff>0</xdr:rowOff>
    </xdr:from>
    <xdr:to>
      <xdr:col>12</xdr:col>
      <xdr:colOff>634728</xdr:colOff>
      <xdr:row>7</xdr:row>
      <xdr:rowOff>27215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9729108" y="571500"/>
          <a:ext cx="3573870" cy="78921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0</xdr:colOff>
      <xdr:row>9</xdr:row>
      <xdr:rowOff>43543</xdr:rowOff>
    </xdr:from>
    <xdr:to>
      <xdr:col>8</xdr:col>
      <xdr:colOff>413657</xdr:colOff>
      <xdr:row>27</xdr:row>
      <xdr:rowOff>97973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8B7EF76-1DF5-4193-BC6A-2E3B596CB279}"/>
            </a:ext>
          </a:extLst>
        </xdr:cNvPr>
        <xdr:cNvSpPr txBox="1"/>
      </xdr:nvSpPr>
      <xdr:spPr>
        <a:xfrm>
          <a:off x="620486" y="1709057"/>
          <a:ext cx="8022771" cy="56932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Production follows the normal distribution with the </a:t>
          </a:r>
          <a:r>
            <a:rPr lang="el-GR" sz="2400" b="0" baseline="0">
              <a:solidFill>
                <a:schemeClr val="tx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μ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Calibri" panose="020F0502020204030204" pitchFamily="34" charset="0"/>
            </a:rPr>
            <a:t> =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</a:t>
          </a:r>
          <a:r>
            <a:rPr lang="en-US" sz="2400" b="0" baseline="0">
              <a:solidFill>
                <a:srgbClr val="FF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200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and 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mbria" panose="02040503050406030204" pitchFamily="18" charset="0"/>
              <a:cs typeface="+mn-cs"/>
            </a:rPr>
            <a:t>𝞼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=16. The mean number of units produced last year was equal to 203.5 during the sampled 50 weeks.</a:t>
          </a:r>
        </a:p>
        <a:p>
          <a:endParaRPr lang="en-US" sz="2400" b="0" baseline="0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Recently, new production methods and procedures were added. </a:t>
          </a:r>
        </a:p>
        <a:p>
          <a:endParaRPr lang="en-US" sz="2400" b="0" baseline="0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management would like to find out whether there has been a change in the weekly production after these changes were made.</a:t>
          </a:r>
        </a:p>
        <a:p>
          <a:endParaRPr lang="en-US" sz="2400" b="0" baseline="0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Test at </a:t>
          </a:r>
          <a:r>
            <a:rPr lang="el-GR" sz="2400" b="0" baseline="0">
              <a:solidFill>
                <a:schemeClr val="tx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α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Calibri" panose="020F0502020204030204" pitchFamily="34" charset="0"/>
            </a:rPr>
            <a:t> = 0.01 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whether the production level is different from 200.</a:t>
          </a:r>
        </a:p>
        <a:p>
          <a:endParaRPr lang="en-US" sz="2000" b="1" baseline="0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794657</xdr:colOff>
      <xdr:row>9</xdr:row>
      <xdr:rowOff>163285</xdr:rowOff>
    </xdr:from>
    <xdr:to>
      <xdr:col>13</xdr:col>
      <xdr:colOff>239486</xdr:colOff>
      <xdr:row>17</xdr:row>
      <xdr:rowOff>261256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250C1EF-BE3C-4E2F-AD21-FA19050F9A2E}"/>
            </a:ext>
          </a:extLst>
        </xdr:cNvPr>
        <xdr:cNvSpPr txBox="1"/>
      </xdr:nvSpPr>
      <xdr:spPr>
        <a:xfrm>
          <a:off x="9024257" y="1828799"/>
          <a:ext cx="4093029" cy="21662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Ho:</a:t>
          </a:r>
          <a:r>
            <a:rPr lang="el-GR" sz="200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>
              <a:latin typeface="Lucida Bright" panose="02040602050505020304" pitchFamily="18" charset="0"/>
              <a:cs typeface="Calibri" panose="020F0502020204030204" pitchFamily="34" charset="0"/>
            </a:rPr>
            <a:t> = 200</a:t>
          </a:r>
        </a:p>
        <a:p>
          <a:r>
            <a:rPr lang="en-US" sz="2000">
              <a:latin typeface="Lucida Bright" panose="02040602050505020304" pitchFamily="18" charset="0"/>
              <a:cs typeface="Calibri" panose="020F0502020204030204" pitchFamily="34" charset="0"/>
            </a:rPr>
            <a:t>Ha:</a:t>
          </a:r>
          <a:r>
            <a:rPr lang="el-GR" sz="200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>
              <a:latin typeface="Lucida Bright" panose="02040602050505020304" pitchFamily="18" charset="0"/>
              <a:cs typeface="Calibri" panose="020F0502020204030204" pitchFamily="34" charset="0"/>
            </a:rPr>
            <a:t> ≠ 200</a:t>
          </a:r>
        </a:p>
        <a:p>
          <a:endParaRPr lang="en-US" sz="200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>
              <a:latin typeface="Lucida Bright" panose="02040602050505020304" pitchFamily="18" charset="0"/>
              <a:cs typeface="Calibri" panose="020F0502020204030204" pitchFamily="34" charset="0"/>
            </a:rPr>
            <a:t>α = 0.01</a:t>
          </a:r>
        </a:p>
        <a:p>
          <a:r>
            <a:rPr lang="en-US" sz="2000">
              <a:latin typeface="Lucida Bright" panose="02040602050505020304" pitchFamily="18" charset="0"/>
              <a:cs typeface="Calibri" panose="020F0502020204030204" pitchFamily="34" charset="0"/>
            </a:rPr>
            <a:t>α/2 =0.005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805543</xdr:colOff>
      <xdr:row>30</xdr:row>
      <xdr:rowOff>119743</xdr:rowOff>
    </xdr:from>
    <xdr:to>
      <xdr:col>15</xdr:col>
      <xdr:colOff>206829</xdr:colOff>
      <xdr:row>32</xdr:row>
      <xdr:rowOff>10886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64E91F0-D268-42F6-BEAA-E3D500B38444}"/>
                </a:ext>
              </a:extLst>
            </xdr:cNvPr>
            <xdr:cNvSpPr txBox="1"/>
          </xdr:nvSpPr>
          <xdr:spPr>
            <a:xfrm>
              <a:off x="9035143" y="8316686"/>
              <a:ext cx="5061857" cy="533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000"/>
                <a:t>z=</a:t>
              </a:r>
              <a:r>
                <a:rPr lang="en-US" sz="2000" baseline="0"/>
                <a:t>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- </a:t>
              </a:r>
              <a:r>
                <a:rPr lang="el-GR" sz="2000"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000">
                  <a:latin typeface="Calibri" panose="020F0502020204030204" pitchFamily="34" charset="0"/>
                  <a:cs typeface="Calibri" panose="020F0502020204030204" pitchFamily="34" charset="0"/>
                </a:rPr>
                <a:t>)/(</a:t>
              </a:r>
              <a:r>
                <a:rPr lang="en-US" sz="2000">
                  <a:latin typeface="Cambria" panose="020405030504060302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𝞼/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000" i="1"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  <m:r>
                    <a:rPr lang="en-US" sz="2000" b="0" i="1">
                      <a:latin typeface="Cambria Math" panose="02040503050406030204" pitchFamily="18" charset="0"/>
                    </a:rPr>
                    <m:t>)=(203.5 −200</m:t>
                  </m:r>
                </m:oMath>
              </a14:m>
              <a:r>
                <a:rPr lang="en-US" sz="2000"/>
                <a:t>)/(16/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50)</m:t>
                      </m:r>
                    </m:e>
                  </m:rad>
                </m:oMath>
              </a14:m>
              <a:endParaRPr lang="en-US" sz="20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64E91F0-D268-42F6-BEAA-E3D500B38444}"/>
                </a:ext>
              </a:extLst>
            </xdr:cNvPr>
            <xdr:cNvSpPr txBox="1"/>
          </xdr:nvSpPr>
          <xdr:spPr>
            <a:xfrm>
              <a:off x="9035143" y="8316686"/>
              <a:ext cx="5061857" cy="533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000"/>
                <a:t>z=</a:t>
              </a:r>
              <a:r>
                <a:rPr lang="en-US" sz="2000" baseline="0"/>
                <a:t> (</a:t>
              </a:r>
              <a:r>
                <a:rPr lang="en-US" sz="2000" i="0">
                  <a:latin typeface="Cambria Math" panose="02040503050406030204" pitchFamily="18" charset="0"/>
                </a:rPr>
                <a:t>𝑥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/>
                <a:t> - </a:t>
              </a:r>
              <a:r>
                <a:rPr lang="el-GR" sz="2000"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000">
                  <a:latin typeface="Calibri" panose="020F0502020204030204" pitchFamily="34" charset="0"/>
                  <a:cs typeface="Calibri" panose="020F0502020204030204" pitchFamily="34" charset="0"/>
                </a:rPr>
                <a:t>)/(</a:t>
              </a:r>
              <a:r>
                <a:rPr lang="en-US" sz="2000">
                  <a:latin typeface="Cambria" panose="020405030504060302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𝞼/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000" i="0">
                  <a:latin typeface="Cambria Math" panose="02040503050406030204" pitchFamily="18" charset="0"/>
                </a:rPr>
                <a:t>𝑛</a:t>
              </a:r>
              <a:r>
                <a:rPr lang="en-US" sz="2000" b="0" i="0">
                  <a:latin typeface="Cambria Math" panose="02040503050406030204" pitchFamily="18" charset="0"/>
                </a:rPr>
                <a:t>)=(203.5 −200</a:t>
              </a:r>
              <a:r>
                <a:rPr lang="en-US" sz="2000"/>
                <a:t>)/(16/</a:t>
              </a:r>
              <a:r>
                <a:rPr lang="en-US" sz="20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en-US" sz="2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50))</a:t>
              </a:r>
              <a:endParaRPr lang="en-US" sz="2000"/>
            </a:p>
          </xdr:txBody>
        </xdr:sp>
      </mc:Fallback>
    </mc:AlternateContent>
    <xdr:clientData/>
  </xdr:twoCellAnchor>
  <xdr:twoCellAnchor>
    <xdr:from>
      <xdr:col>8</xdr:col>
      <xdr:colOff>903515</xdr:colOff>
      <xdr:row>48</xdr:row>
      <xdr:rowOff>32659</xdr:rowOff>
    </xdr:from>
    <xdr:to>
      <xdr:col>12</xdr:col>
      <xdr:colOff>1</xdr:colOff>
      <xdr:row>51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B1C367A-02A3-464A-B8C1-84780FB9B1C3}"/>
            </a:ext>
          </a:extLst>
        </xdr:cNvPr>
        <xdr:cNvSpPr txBox="1"/>
      </xdr:nvSpPr>
      <xdr:spPr>
        <a:xfrm>
          <a:off x="9133115" y="13607145"/>
          <a:ext cx="3015343" cy="674912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solidFill>
                <a:srgbClr val="FFFF00"/>
              </a:solidFill>
            </a:rPr>
            <a:t>Do Not Reject Ho</a:t>
          </a:r>
        </a:p>
      </xdr:txBody>
    </xdr:sp>
    <xdr:clientData/>
  </xdr:twoCellAnchor>
  <xdr:twoCellAnchor>
    <xdr:from>
      <xdr:col>13</xdr:col>
      <xdr:colOff>250370</xdr:colOff>
      <xdr:row>38</xdr:row>
      <xdr:rowOff>217714</xdr:rowOff>
    </xdr:from>
    <xdr:to>
      <xdr:col>15</xdr:col>
      <xdr:colOff>315686</xdr:colOff>
      <xdr:row>40</xdr:row>
      <xdr:rowOff>21770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5CB9F0C-2C26-4E4E-91A5-4068A2036B15}"/>
            </a:ext>
          </a:extLst>
        </xdr:cNvPr>
        <xdr:cNvSpPr txBox="1"/>
      </xdr:nvSpPr>
      <xdr:spPr>
        <a:xfrm>
          <a:off x="13128170" y="8501743"/>
          <a:ext cx="1077687" cy="359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-2.5758</a:t>
          </a:r>
        </a:p>
      </xdr:txBody>
    </xdr:sp>
    <xdr:clientData/>
  </xdr:twoCellAnchor>
  <xdr:twoCellAnchor editAs="oneCell">
    <xdr:from>
      <xdr:col>10</xdr:col>
      <xdr:colOff>598716</xdr:colOff>
      <xdr:row>35</xdr:row>
      <xdr:rowOff>174171</xdr:rowOff>
    </xdr:from>
    <xdr:to>
      <xdr:col>19</xdr:col>
      <xdr:colOff>283030</xdr:colOff>
      <xdr:row>44</xdr:row>
      <xdr:rowOff>308961</xdr:rowOff>
    </xdr:to>
    <xdr:pic>
      <xdr:nvPicPr>
        <xdr:cNvPr id="21" name="Picture 20" descr="How to Make a Bell Curve in Excel: Example + Template">
          <a:extLst>
            <a:ext uri="{FF2B5EF4-FFF2-40B4-BE49-F238E27FC236}">
              <a16:creationId xmlns:a16="http://schemas.microsoft.com/office/drawing/2014/main" id="{E524BC74-BC32-4887-8A6A-95F204AD9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6087" y="7576457"/>
          <a:ext cx="5584372" cy="260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740227</xdr:colOff>
      <xdr:row>21</xdr:row>
      <xdr:rowOff>206827</xdr:rowOff>
    </xdr:from>
    <xdr:to>
      <xdr:col>12</xdr:col>
      <xdr:colOff>642255</xdr:colOff>
      <xdr:row>23</xdr:row>
      <xdr:rowOff>119742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54DC854-5BFC-435C-9E88-5168966F3B72}"/>
            </a:ext>
          </a:extLst>
        </xdr:cNvPr>
        <xdr:cNvSpPr txBox="1"/>
      </xdr:nvSpPr>
      <xdr:spPr>
        <a:xfrm>
          <a:off x="8969827" y="5333998"/>
          <a:ext cx="3820885" cy="609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NORMSINV</a:t>
          </a:r>
          <a:r>
            <a:rPr lang="en-US" sz="2000" baseline="0">
              <a:latin typeface="Lucida Bright" panose="02040602050505020304" pitchFamily="18" charset="0"/>
            </a:rPr>
            <a:t> (0.005)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555173</xdr:colOff>
      <xdr:row>43</xdr:row>
      <xdr:rowOff>119743</xdr:rowOff>
    </xdr:from>
    <xdr:to>
      <xdr:col>11</xdr:col>
      <xdr:colOff>566059</xdr:colOff>
      <xdr:row>45</xdr:row>
      <xdr:rowOff>10885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813187C-4CDA-4168-9F8D-E09D0CECCECC}"/>
            </a:ext>
          </a:extLst>
        </xdr:cNvPr>
        <xdr:cNvCxnSpPr/>
      </xdr:nvCxnSpPr>
      <xdr:spPr>
        <a:xfrm>
          <a:off x="11908973" y="12170229"/>
          <a:ext cx="10886" cy="5116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32658</xdr:colOff>
      <xdr:row>43</xdr:row>
      <xdr:rowOff>108857</xdr:rowOff>
    </xdr:from>
    <xdr:to>
      <xdr:col>18</xdr:col>
      <xdr:colOff>54428</xdr:colOff>
      <xdr:row>45</xdr:row>
      <xdr:rowOff>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1105A520-2AEA-43CD-90E8-7FCC0702A4F6}"/>
            </a:ext>
          </a:extLst>
        </xdr:cNvPr>
        <xdr:cNvCxnSpPr/>
      </xdr:nvCxnSpPr>
      <xdr:spPr>
        <a:xfrm>
          <a:off x="15675429" y="12159343"/>
          <a:ext cx="21770" cy="5116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195942</xdr:colOff>
      <xdr:row>45</xdr:row>
      <xdr:rowOff>108857</xdr:rowOff>
    </xdr:from>
    <xdr:to>
      <xdr:col>18</xdr:col>
      <xdr:colOff>478972</xdr:colOff>
      <xdr:row>46</xdr:row>
      <xdr:rowOff>206829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7D7AE66-D273-4726-B098-CC1A697E7BF0}"/>
            </a:ext>
          </a:extLst>
        </xdr:cNvPr>
        <xdr:cNvSpPr txBox="1"/>
      </xdr:nvSpPr>
      <xdr:spPr>
        <a:xfrm>
          <a:off x="15218228" y="12779828"/>
          <a:ext cx="903515" cy="381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2.5758</a:t>
          </a:r>
        </a:p>
      </xdr:txBody>
    </xdr:sp>
    <xdr:clientData/>
  </xdr:twoCellAnchor>
  <xdr:twoCellAnchor>
    <xdr:from>
      <xdr:col>8</xdr:col>
      <xdr:colOff>762001</xdr:colOff>
      <xdr:row>19</xdr:row>
      <xdr:rowOff>206827</xdr:rowOff>
    </xdr:from>
    <xdr:to>
      <xdr:col>10</xdr:col>
      <xdr:colOff>587829</xdr:colOff>
      <xdr:row>21</xdr:row>
      <xdr:rowOff>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60C18859-71EF-4711-90BB-9C9970564DA0}"/>
            </a:ext>
          </a:extLst>
        </xdr:cNvPr>
        <xdr:cNvSpPr txBox="1"/>
      </xdr:nvSpPr>
      <xdr:spPr>
        <a:xfrm>
          <a:off x="8991601" y="4637313"/>
          <a:ext cx="2133599" cy="4898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Critical</a:t>
          </a:r>
          <a:r>
            <a:rPr lang="en-US" sz="2000" baseline="0">
              <a:latin typeface="Lucida Bright" panose="02040602050505020304" pitchFamily="18" charset="0"/>
            </a:rPr>
            <a:t> Values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97971</xdr:colOff>
      <xdr:row>42</xdr:row>
      <xdr:rowOff>217713</xdr:rowOff>
    </xdr:from>
    <xdr:to>
      <xdr:col>16</xdr:col>
      <xdr:colOff>500744</xdr:colOff>
      <xdr:row>43</xdr:row>
      <xdr:rowOff>228598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26ED754-23A6-4417-BC79-4256D31CA8A1}"/>
            </a:ext>
          </a:extLst>
        </xdr:cNvPr>
        <xdr:cNvSpPr txBox="1"/>
      </xdr:nvSpPr>
      <xdr:spPr>
        <a:xfrm>
          <a:off x="13988142" y="11919856"/>
          <a:ext cx="1023259" cy="3592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1.5468</a:t>
          </a:r>
        </a:p>
      </xdr:txBody>
    </xdr:sp>
    <xdr:clientData/>
  </xdr:twoCellAnchor>
  <xdr:twoCellAnchor>
    <xdr:from>
      <xdr:col>8</xdr:col>
      <xdr:colOff>827315</xdr:colOff>
      <xdr:row>27</xdr:row>
      <xdr:rowOff>250370</xdr:rowOff>
    </xdr:from>
    <xdr:to>
      <xdr:col>10</xdr:col>
      <xdr:colOff>653143</xdr:colOff>
      <xdr:row>29</xdr:row>
      <xdr:rowOff>163286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5C1C9F5-C1EC-4E57-80E4-ECD6B05115E2}"/>
            </a:ext>
          </a:extLst>
        </xdr:cNvPr>
        <xdr:cNvSpPr txBox="1"/>
      </xdr:nvSpPr>
      <xdr:spPr>
        <a:xfrm>
          <a:off x="9056915" y="7554684"/>
          <a:ext cx="2133599" cy="4898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Test</a:t>
          </a:r>
          <a:r>
            <a:rPr lang="en-US" sz="2000" baseline="0">
              <a:latin typeface="Lucida Bright" panose="02040602050505020304" pitchFamily="18" charset="0"/>
            </a:rPr>
            <a:t> Statistic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97971</xdr:colOff>
      <xdr:row>43</xdr:row>
      <xdr:rowOff>217714</xdr:rowOff>
    </xdr:from>
    <xdr:to>
      <xdr:col>16</xdr:col>
      <xdr:colOff>108857</xdr:colOff>
      <xdr:row>45</xdr:row>
      <xdr:rowOff>108856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DD4ED1AA-1D95-448B-A9D9-1A47B7230243}"/>
            </a:ext>
          </a:extLst>
        </xdr:cNvPr>
        <xdr:cNvCxnSpPr/>
      </xdr:nvCxnSpPr>
      <xdr:spPr>
        <a:xfrm>
          <a:off x="14608628" y="12268200"/>
          <a:ext cx="10886" cy="5116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261257</xdr:colOff>
      <xdr:row>45</xdr:row>
      <xdr:rowOff>65315</xdr:rowOff>
    </xdr:from>
    <xdr:to>
      <xdr:col>13</xdr:col>
      <xdr:colOff>68035</xdr:colOff>
      <xdr:row>46</xdr:row>
      <xdr:rowOff>204107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BB8E7005-D712-42DE-BEDA-2AE5CFE3901D}"/>
            </a:ext>
          </a:extLst>
        </xdr:cNvPr>
        <xdr:cNvSpPr txBox="1"/>
      </xdr:nvSpPr>
      <xdr:spPr>
        <a:xfrm>
          <a:off x="11310257" y="12815208"/>
          <a:ext cx="1289957" cy="410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-2.5758</a:t>
          </a:r>
        </a:p>
      </xdr:txBody>
    </xdr:sp>
    <xdr:clientData/>
  </xdr:twoCellAnchor>
  <xdr:twoCellAnchor>
    <xdr:from>
      <xdr:col>8</xdr:col>
      <xdr:colOff>838200</xdr:colOff>
      <xdr:row>27</xdr:row>
      <xdr:rowOff>76200</xdr:rowOff>
    </xdr:from>
    <xdr:to>
      <xdr:col>16</xdr:col>
      <xdr:colOff>315686</xdr:colOff>
      <xdr:row>27</xdr:row>
      <xdr:rowOff>141515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EE6D9891-6D2D-4FC0-8DD9-F7F7634FEA23}"/>
            </a:ext>
          </a:extLst>
        </xdr:cNvPr>
        <xdr:cNvCxnSpPr/>
      </xdr:nvCxnSpPr>
      <xdr:spPr>
        <a:xfrm flipV="1">
          <a:off x="9067800" y="7380514"/>
          <a:ext cx="5758543" cy="653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838199</xdr:colOff>
      <xdr:row>34</xdr:row>
      <xdr:rowOff>174171</xdr:rowOff>
    </xdr:from>
    <xdr:to>
      <xdr:col>16</xdr:col>
      <xdr:colOff>489857</xdr:colOff>
      <xdr:row>34</xdr:row>
      <xdr:rowOff>217715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A0193391-5AAE-4E0B-9ACD-046F42DBBE7F}"/>
            </a:ext>
          </a:extLst>
        </xdr:cNvPr>
        <xdr:cNvCxnSpPr/>
      </xdr:nvCxnSpPr>
      <xdr:spPr>
        <a:xfrm flipV="1">
          <a:off x="9067799" y="9764485"/>
          <a:ext cx="5932715" cy="435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914399</xdr:colOff>
      <xdr:row>47</xdr:row>
      <xdr:rowOff>152400</xdr:rowOff>
    </xdr:from>
    <xdr:to>
      <xdr:col>19</xdr:col>
      <xdr:colOff>250371</xdr:colOff>
      <xdr:row>47</xdr:row>
      <xdr:rowOff>185057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BDE2CFD1-2D9A-4AB1-B6B5-FE9E29077B4C}"/>
            </a:ext>
          </a:extLst>
        </xdr:cNvPr>
        <xdr:cNvCxnSpPr/>
      </xdr:nvCxnSpPr>
      <xdr:spPr>
        <a:xfrm flipV="1">
          <a:off x="9143999" y="13378543"/>
          <a:ext cx="7543801" cy="326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33</xdr:row>
      <xdr:rowOff>326571</xdr:rowOff>
    </xdr:from>
    <xdr:to>
      <xdr:col>15</xdr:col>
      <xdr:colOff>65315</xdr:colOff>
      <xdr:row>45</xdr:row>
      <xdr:rowOff>97972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5720A8B-59B2-4088-BA57-1BC108F70252}"/>
            </a:ext>
          </a:extLst>
        </xdr:cNvPr>
        <xdr:cNvCxnSpPr/>
      </xdr:nvCxnSpPr>
      <xdr:spPr>
        <a:xfrm>
          <a:off x="13890171" y="9470571"/>
          <a:ext cx="65315" cy="32983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348343</xdr:colOff>
      <xdr:row>37</xdr:row>
      <xdr:rowOff>130629</xdr:rowOff>
    </xdr:from>
    <xdr:to>
      <xdr:col>14</xdr:col>
      <xdr:colOff>628651</xdr:colOff>
      <xdr:row>50</xdr:row>
      <xdr:rowOff>69476</xdr:rowOff>
    </xdr:to>
    <xdr:pic>
      <xdr:nvPicPr>
        <xdr:cNvPr id="22" name="Picture 21" descr="How to Make a Bell Curve in Excel: Example + Template">
          <a:extLst>
            <a:ext uri="{FF2B5EF4-FFF2-40B4-BE49-F238E27FC236}">
              <a16:creationId xmlns:a16="http://schemas.microsoft.com/office/drawing/2014/main" id="{56C13489-D25F-47A5-BE86-1543E574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8257" y="9383486"/>
          <a:ext cx="5584372" cy="260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154579</xdr:colOff>
      <xdr:row>1</xdr:row>
      <xdr:rowOff>63138</xdr:rowOff>
    </xdr:from>
    <xdr:to>
      <xdr:col>2</xdr:col>
      <xdr:colOff>722540</xdr:colOff>
      <xdr:row>7</xdr:row>
      <xdr:rowOff>119742</xdr:rowOff>
    </xdr:to>
    <xdr:sp macro="" textlink="">
      <xdr:nvSpPr>
        <xdr:cNvPr id="4" name="Left Arrow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17322" y="248195"/>
          <a:ext cx="1645647" cy="1166947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456745</xdr:colOff>
      <xdr:row>7</xdr:row>
      <xdr:rowOff>159113</xdr:rowOff>
    </xdr:from>
    <xdr:to>
      <xdr:col>9</xdr:col>
      <xdr:colOff>456745</xdr:colOff>
      <xdr:row>43</xdr:row>
      <xdr:rowOff>109039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flipH="1">
          <a:off x="10264774" y="1454513"/>
          <a:ext cx="0" cy="1089006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255816</xdr:colOff>
      <xdr:row>1</xdr:row>
      <xdr:rowOff>155122</xdr:rowOff>
    </xdr:from>
    <xdr:to>
      <xdr:col>8</xdr:col>
      <xdr:colOff>277587</xdr:colOff>
      <xdr:row>6</xdr:row>
      <xdr:rowOff>155121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4816930" y="340179"/>
          <a:ext cx="4702628" cy="925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10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8</xdr:col>
      <xdr:colOff>1010557</xdr:colOff>
      <xdr:row>2</xdr:row>
      <xdr:rowOff>13154</xdr:rowOff>
    </xdr:from>
    <xdr:to>
      <xdr:col>13</xdr:col>
      <xdr:colOff>470806</xdr:colOff>
      <xdr:row>6</xdr:row>
      <xdr:rowOff>108404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0252528" y="383268"/>
          <a:ext cx="4032249" cy="83547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195944</xdr:colOff>
      <xdr:row>9</xdr:row>
      <xdr:rowOff>54428</xdr:rowOff>
    </xdr:from>
    <xdr:to>
      <xdr:col>8</xdr:col>
      <xdr:colOff>1055915</xdr:colOff>
      <xdr:row>18</xdr:row>
      <xdr:rowOff>304800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6C99731-3045-4EA4-ADAF-01F9BA33D936}"/>
            </a:ext>
          </a:extLst>
        </xdr:cNvPr>
        <xdr:cNvSpPr txBox="1"/>
      </xdr:nvSpPr>
      <xdr:spPr>
        <a:xfrm>
          <a:off x="195944" y="1719942"/>
          <a:ext cx="8839200" cy="21118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Given the following sample and information, 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test at α =</a:t>
          </a:r>
          <a:r>
            <a:rPr lang="en-US" sz="2400" b="0" baseline="0">
              <a:solidFill>
                <a:srgbClr val="FF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0.05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, whether the Ho should be rejected.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μ =64</a:t>
          </a:r>
        </a:p>
        <a:p>
          <a:endParaRPr lang="en-US" sz="2400" b="1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979714</xdr:colOff>
      <xdr:row>9</xdr:row>
      <xdr:rowOff>54431</xdr:rowOff>
    </xdr:from>
    <xdr:to>
      <xdr:col>18</xdr:col>
      <xdr:colOff>283030</xdr:colOff>
      <xdr:row>12</xdr:row>
      <xdr:rowOff>65315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3D9F60B-263F-4B00-9584-1338B8DFADEB}"/>
            </a:ext>
          </a:extLst>
        </xdr:cNvPr>
        <xdr:cNvSpPr txBox="1"/>
      </xdr:nvSpPr>
      <xdr:spPr>
        <a:xfrm>
          <a:off x="10036628" y="1719945"/>
          <a:ext cx="7794173" cy="5660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Collected Sample:</a:t>
          </a:r>
        </a:p>
      </xdr:txBody>
    </xdr:sp>
    <xdr:clientData/>
  </xdr:twoCellAnchor>
  <xdr:twoCellAnchor>
    <xdr:from>
      <xdr:col>0</xdr:col>
      <xdr:colOff>609601</xdr:colOff>
      <xdr:row>18</xdr:row>
      <xdr:rowOff>413658</xdr:rowOff>
    </xdr:from>
    <xdr:to>
      <xdr:col>4</xdr:col>
      <xdr:colOff>849087</xdr:colOff>
      <xdr:row>25</xdr:row>
      <xdr:rowOff>304800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4A702C3-8454-4152-AD99-9A4268AA982B}"/>
            </a:ext>
          </a:extLst>
        </xdr:cNvPr>
        <xdr:cNvSpPr txBox="1"/>
      </xdr:nvSpPr>
      <xdr:spPr>
        <a:xfrm>
          <a:off x="609601" y="3940629"/>
          <a:ext cx="4495800" cy="2100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Ho: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= 64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≠ 64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α =0.1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α/2 =0.05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n=16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n-1=15</a:t>
          </a:r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566057</xdr:colOff>
      <xdr:row>35</xdr:row>
      <xdr:rowOff>43544</xdr:rowOff>
    </xdr:from>
    <xdr:to>
      <xdr:col>4</xdr:col>
      <xdr:colOff>718457</xdr:colOff>
      <xdr:row>42</xdr:row>
      <xdr:rowOff>32658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EB0D775-3B0F-4B09-A6AE-2F75776CDF42}"/>
                </a:ext>
              </a:extLst>
            </xdr:cNvPr>
            <xdr:cNvSpPr txBox="1"/>
          </xdr:nvSpPr>
          <xdr:spPr>
            <a:xfrm>
              <a:off x="566057" y="8926287"/>
              <a:ext cx="4408714" cy="1524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t =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400" b="0" i="0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 -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)/(s/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)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t = (64.2063- 64)/(0.7197/4)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EB0D775-3B0F-4B09-A6AE-2F75776CDF42}"/>
                </a:ext>
              </a:extLst>
            </xdr:cNvPr>
            <xdr:cNvSpPr txBox="1"/>
          </xdr:nvSpPr>
          <xdr:spPr>
            <a:xfrm>
              <a:off x="566057" y="8926287"/>
              <a:ext cx="4408714" cy="1524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t = 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</a:rPr>
                <a:t>((𝑥) ̅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 -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)/(s/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</a:rPr>
                <a:t>√𝑛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)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t = (64.2063- 64)/(0.7197/4)</a:t>
              </a:r>
            </a:p>
          </xdr:txBody>
        </xdr:sp>
      </mc:Fallback>
    </mc:AlternateContent>
    <xdr:clientData/>
  </xdr:twoCellAnchor>
  <xdr:twoCellAnchor>
    <xdr:from>
      <xdr:col>11</xdr:col>
      <xdr:colOff>587829</xdr:colOff>
      <xdr:row>49</xdr:row>
      <xdr:rowOff>54428</xdr:rowOff>
    </xdr:from>
    <xdr:to>
      <xdr:col>11</xdr:col>
      <xdr:colOff>598715</xdr:colOff>
      <xdr:row>51</xdr:row>
      <xdr:rowOff>65315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D804375D-4123-4A68-A6AB-C793D16FEE36}"/>
            </a:ext>
          </a:extLst>
        </xdr:cNvPr>
        <xdr:cNvCxnSpPr/>
      </xdr:nvCxnSpPr>
      <xdr:spPr>
        <a:xfrm flipH="1">
          <a:off x="11930743" y="11789228"/>
          <a:ext cx="10886" cy="381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838200</xdr:colOff>
      <xdr:row>49</xdr:row>
      <xdr:rowOff>141514</xdr:rowOff>
    </xdr:from>
    <xdr:to>
      <xdr:col>13</xdr:col>
      <xdr:colOff>870857</xdr:colOff>
      <xdr:row>51</xdr:row>
      <xdr:rowOff>97972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531C3924-41CE-4B4A-A2DA-8A37AD10DBFE}"/>
            </a:ext>
          </a:extLst>
        </xdr:cNvPr>
        <xdr:cNvCxnSpPr/>
      </xdr:nvCxnSpPr>
      <xdr:spPr>
        <a:xfrm>
          <a:off x="14859000" y="11876314"/>
          <a:ext cx="32657" cy="3265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1186543</xdr:colOff>
      <xdr:row>49</xdr:row>
      <xdr:rowOff>54429</xdr:rowOff>
    </xdr:from>
    <xdr:to>
      <xdr:col>12</xdr:col>
      <xdr:colOff>1208315</xdr:colOff>
      <xdr:row>51</xdr:row>
      <xdr:rowOff>32657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2A58C99E-326D-4024-82E3-57033FD360C6}"/>
            </a:ext>
          </a:extLst>
        </xdr:cNvPr>
        <xdr:cNvCxnSpPr/>
      </xdr:nvCxnSpPr>
      <xdr:spPr>
        <a:xfrm flipH="1">
          <a:off x="13977257" y="11789229"/>
          <a:ext cx="21772" cy="34834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97973</xdr:colOff>
      <xdr:row>52</xdr:row>
      <xdr:rowOff>54428</xdr:rowOff>
    </xdr:from>
    <xdr:to>
      <xdr:col>11</xdr:col>
      <xdr:colOff>1208315</xdr:colOff>
      <xdr:row>54</xdr:row>
      <xdr:rowOff>32658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85BF9CF5-16D7-4084-9F57-7B22763709EF}"/>
            </a:ext>
          </a:extLst>
        </xdr:cNvPr>
        <xdr:cNvSpPr txBox="1"/>
      </xdr:nvSpPr>
      <xdr:spPr>
        <a:xfrm>
          <a:off x="11440887" y="12126685"/>
          <a:ext cx="1110342" cy="3483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-1.7531</a:t>
          </a:r>
        </a:p>
      </xdr:txBody>
    </xdr:sp>
    <xdr:clientData/>
  </xdr:twoCellAnchor>
  <xdr:twoCellAnchor>
    <xdr:from>
      <xdr:col>13</xdr:col>
      <xdr:colOff>620486</xdr:colOff>
      <xdr:row>52</xdr:row>
      <xdr:rowOff>54427</xdr:rowOff>
    </xdr:from>
    <xdr:to>
      <xdr:col>14</xdr:col>
      <xdr:colOff>522516</xdr:colOff>
      <xdr:row>54</xdr:row>
      <xdr:rowOff>54430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FBDE3DE-2BA9-4DE3-AF33-8746C71C0C55}"/>
            </a:ext>
          </a:extLst>
        </xdr:cNvPr>
        <xdr:cNvSpPr txBox="1"/>
      </xdr:nvSpPr>
      <xdr:spPr>
        <a:xfrm>
          <a:off x="14641286" y="12126684"/>
          <a:ext cx="957944" cy="3701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1.7531</a:t>
          </a:r>
        </a:p>
      </xdr:txBody>
    </xdr:sp>
    <xdr:clientData/>
  </xdr:twoCellAnchor>
  <xdr:twoCellAnchor>
    <xdr:from>
      <xdr:col>12</xdr:col>
      <xdr:colOff>740227</xdr:colOff>
      <xdr:row>52</xdr:row>
      <xdr:rowOff>54428</xdr:rowOff>
    </xdr:from>
    <xdr:to>
      <xdr:col>13</xdr:col>
      <xdr:colOff>402771</xdr:colOff>
      <xdr:row>54</xdr:row>
      <xdr:rowOff>76201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AC479C6-0533-4519-841D-55696A213446}"/>
            </a:ext>
          </a:extLst>
        </xdr:cNvPr>
        <xdr:cNvSpPr txBox="1"/>
      </xdr:nvSpPr>
      <xdr:spPr>
        <a:xfrm>
          <a:off x="13530941" y="12344399"/>
          <a:ext cx="892630" cy="391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1.1466</a:t>
          </a:r>
        </a:p>
      </xdr:txBody>
    </xdr:sp>
    <xdr:clientData/>
  </xdr:twoCellAnchor>
  <xdr:twoCellAnchor>
    <xdr:from>
      <xdr:col>0</xdr:col>
      <xdr:colOff>566057</xdr:colOff>
      <xdr:row>44</xdr:row>
      <xdr:rowOff>54430</xdr:rowOff>
    </xdr:from>
    <xdr:to>
      <xdr:col>4</xdr:col>
      <xdr:colOff>598714</xdr:colOff>
      <xdr:row>48</xdr:row>
      <xdr:rowOff>108857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687174A-BCA2-4DAD-A66D-D2BEB6AEC336}"/>
            </a:ext>
          </a:extLst>
        </xdr:cNvPr>
        <xdr:cNvSpPr txBox="1"/>
      </xdr:nvSpPr>
      <xdr:spPr>
        <a:xfrm>
          <a:off x="566057" y="10853059"/>
          <a:ext cx="4288971" cy="805541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="0" baseline="0">
              <a:solidFill>
                <a:srgbClr val="FFFF00"/>
              </a:solidFill>
              <a:latin typeface="Lucida Bright" panose="02040602050505020304" pitchFamily="18" charset="0"/>
            </a:rPr>
            <a:t>Do not reject Ho</a:t>
          </a:r>
        </a:p>
      </xdr:txBody>
    </xdr:sp>
    <xdr:clientData/>
  </xdr:twoCellAnchor>
  <xdr:twoCellAnchor>
    <xdr:from>
      <xdr:col>0</xdr:col>
      <xdr:colOff>598714</xdr:colOff>
      <xdr:row>26</xdr:row>
      <xdr:rowOff>250373</xdr:rowOff>
    </xdr:from>
    <xdr:to>
      <xdr:col>4</xdr:col>
      <xdr:colOff>805543</xdr:colOff>
      <xdr:row>29</xdr:row>
      <xdr:rowOff>10886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D22206F-2F68-4D85-A3B6-90E9ACFE87CF}"/>
            </a:ext>
          </a:extLst>
        </xdr:cNvPr>
        <xdr:cNvSpPr txBox="1"/>
      </xdr:nvSpPr>
      <xdr:spPr>
        <a:xfrm>
          <a:off x="598714" y="6335487"/>
          <a:ext cx="4463143" cy="80554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Critical Values</a:t>
          </a:r>
        </a:p>
      </xdr:txBody>
    </xdr:sp>
    <xdr:clientData/>
  </xdr:twoCellAnchor>
  <xdr:twoCellAnchor>
    <xdr:from>
      <xdr:col>12</xdr:col>
      <xdr:colOff>555172</xdr:colOff>
      <xdr:row>35</xdr:row>
      <xdr:rowOff>32657</xdr:rowOff>
    </xdr:from>
    <xdr:to>
      <xdr:col>12</xdr:col>
      <xdr:colOff>620486</xdr:colOff>
      <xdr:row>52</xdr:row>
      <xdr:rowOff>152400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5CABD25D-FA50-4066-A77C-C45776CE261B}"/>
            </a:ext>
          </a:extLst>
        </xdr:cNvPr>
        <xdr:cNvCxnSpPr/>
      </xdr:nvCxnSpPr>
      <xdr:spPr>
        <a:xfrm>
          <a:off x="13345886" y="8915400"/>
          <a:ext cx="65314" cy="33092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576943</xdr:colOff>
      <xdr:row>31</xdr:row>
      <xdr:rowOff>119744</xdr:rowOff>
    </xdr:from>
    <xdr:to>
      <xdr:col>4</xdr:col>
      <xdr:colOff>762000</xdr:colOff>
      <xdr:row>34</xdr:row>
      <xdr:rowOff>108857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E9A2267-8926-4AFC-8414-2EC893E8ADB2}"/>
            </a:ext>
          </a:extLst>
        </xdr:cNvPr>
        <xdr:cNvSpPr txBox="1"/>
      </xdr:nvSpPr>
      <xdr:spPr>
        <a:xfrm>
          <a:off x="576943" y="7913915"/>
          <a:ext cx="4441371" cy="80554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Test Statistic</a:t>
          </a:r>
        </a:p>
      </xdr:txBody>
    </xdr:sp>
    <xdr:clientData/>
  </xdr:twoCellAnchor>
  <xdr:twoCellAnchor>
    <xdr:from>
      <xdr:col>0</xdr:col>
      <xdr:colOff>261257</xdr:colOff>
      <xdr:row>30</xdr:row>
      <xdr:rowOff>152400</xdr:rowOff>
    </xdr:from>
    <xdr:to>
      <xdr:col>8</xdr:col>
      <xdr:colOff>631371</xdr:colOff>
      <xdr:row>30</xdr:row>
      <xdr:rowOff>174171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9E6811BE-4421-4DF0-B132-F2EF68E74EE1}"/>
            </a:ext>
          </a:extLst>
        </xdr:cNvPr>
        <xdr:cNvCxnSpPr/>
      </xdr:nvCxnSpPr>
      <xdr:spPr>
        <a:xfrm>
          <a:off x="261257" y="7707086"/>
          <a:ext cx="8349343" cy="217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315686</xdr:colOff>
      <xdr:row>42</xdr:row>
      <xdr:rowOff>163285</xdr:rowOff>
    </xdr:from>
    <xdr:to>
      <xdr:col>8</xdr:col>
      <xdr:colOff>751114</xdr:colOff>
      <xdr:row>43</xdr:row>
      <xdr:rowOff>32657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FE22FDB5-0484-4E3E-AE08-5DFFCDDDBCAE}"/>
            </a:ext>
          </a:extLst>
        </xdr:cNvPr>
        <xdr:cNvCxnSpPr/>
      </xdr:nvCxnSpPr>
      <xdr:spPr>
        <a:xfrm flipV="1">
          <a:off x="315686" y="10580914"/>
          <a:ext cx="8414657" cy="544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646340</xdr:colOff>
      <xdr:row>1</xdr:row>
      <xdr:rowOff>28708</xdr:rowOff>
    </xdr:from>
    <xdr:to>
      <xdr:col>2</xdr:col>
      <xdr:colOff>976313</xdr:colOff>
      <xdr:row>8</xdr:row>
      <xdr:rowOff>42862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8E67C2-313D-45CC-9852-590E65122FCF}"/>
            </a:ext>
          </a:extLst>
        </xdr:cNvPr>
        <xdr:cNvSpPr/>
      </xdr:nvSpPr>
      <xdr:spPr>
        <a:xfrm>
          <a:off x="1271180" y="211588"/>
          <a:ext cx="1556793" cy="12943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708116</xdr:colOff>
      <xdr:row>2</xdr:row>
      <xdr:rowOff>137160</xdr:rowOff>
    </xdr:from>
    <xdr:to>
      <xdr:col>11</xdr:col>
      <xdr:colOff>274320</xdr:colOff>
      <xdr:row>8</xdr:row>
      <xdr:rowOff>23949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FFD1107D-BB2A-4A53-94D7-6267082C232C}"/>
            </a:ext>
          </a:extLst>
        </xdr:cNvPr>
        <xdr:cNvSpPr/>
      </xdr:nvSpPr>
      <xdr:spPr>
        <a:xfrm>
          <a:off x="4640036" y="502920"/>
          <a:ext cx="7239544" cy="98406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Inquiry Form</a:t>
          </a:r>
          <a:endParaRPr lang="en-US" sz="3200" b="1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555170</xdr:colOff>
      <xdr:row>11</xdr:row>
      <xdr:rowOff>149680</xdr:rowOff>
    </xdr:from>
    <xdr:to>
      <xdr:col>9</xdr:col>
      <xdr:colOff>367393</xdr:colOff>
      <xdr:row>32</xdr:row>
      <xdr:rowOff>57149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B2443D7-9FCF-41A8-9A2C-8253AF6B1483}"/>
            </a:ext>
          </a:extLst>
        </xdr:cNvPr>
        <xdr:cNvSpPr txBox="1"/>
      </xdr:nvSpPr>
      <xdr:spPr>
        <a:xfrm>
          <a:off x="555170" y="2161360"/>
          <a:ext cx="10167803" cy="3816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Your name: 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Type here</a:t>
          </a:r>
        </a:p>
        <a:p>
          <a:endParaRPr lang="en-US" sz="32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Class section (Day): 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type here</a:t>
          </a:r>
        </a:p>
        <a:p>
          <a:endParaRPr lang="en-US" sz="32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Class time: 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Type here</a:t>
          </a:r>
        </a:p>
      </xdr:txBody>
    </xdr:sp>
    <xdr:clientData/>
  </xdr:twoCellAnchor>
  <xdr:twoCellAnchor>
    <xdr:from>
      <xdr:col>0</xdr:col>
      <xdr:colOff>539930</xdr:colOff>
      <xdr:row>39</xdr:row>
      <xdr:rowOff>73480</xdr:rowOff>
    </xdr:from>
    <xdr:to>
      <xdr:col>9</xdr:col>
      <xdr:colOff>352153</xdr:colOff>
      <xdr:row>86</xdr:row>
      <xdr:rowOff>11975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EA0C85-BDE5-4CB3-B662-DBEF6EC77D5E}"/>
            </a:ext>
          </a:extLst>
        </xdr:cNvPr>
        <xdr:cNvSpPr txBox="1"/>
      </xdr:nvSpPr>
      <xdr:spPr>
        <a:xfrm>
          <a:off x="539930" y="7449640"/>
          <a:ext cx="10167803" cy="8533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</xdr:col>
      <xdr:colOff>60960</xdr:colOff>
      <xdr:row>89</xdr:row>
      <xdr:rowOff>152400</xdr:rowOff>
    </xdr:from>
    <xdr:to>
      <xdr:col>9</xdr:col>
      <xdr:colOff>498023</xdr:colOff>
      <xdr:row>136</xdr:row>
      <xdr:rowOff>90895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14D4321-1F28-4B5F-B70B-0607B9690909}"/>
            </a:ext>
          </a:extLst>
        </xdr:cNvPr>
        <xdr:cNvSpPr txBox="1"/>
      </xdr:nvSpPr>
      <xdr:spPr>
        <a:xfrm>
          <a:off x="685800" y="16672560"/>
          <a:ext cx="10167803" cy="8533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</xdr:col>
      <xdr:colOff>0</xdr:colOff>
      <xdr:row>142</xdr:row>
      <xdr:rowOff>0</xdr:rowOff>
    </xdr:from>
    <xdr:to>
      <xdr:col>9</xdr:col>
      <xdr:colOff>437063</xdr:colOff>
      <xdr:row>188</xdr:row>
      <xdr:rowOff>121375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1B82A41-8148-4C0B-9304-81B9B3BDF702}"/>
            </a:ext>
          </a:extLst>
        </xdr:cNvPr>
        <xdr:cNvSpPr txBox="1"/>
      </xdr:nvSpPr>
      <xdr:spPr>
        <a:xfrm>
          <a:off x="624840" y="26212800"/>
          <a:ext cx="10167803" cy="8533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13</xdr:col>
      <xdr:colOff>198120</xdr:colOff>
      <xdr:row>2</xdr:row>
      <xdr:rowOff>106680</xdr:rowOff>
    </xdr:from>
    <xdr:to>
      <xdr:col>23</xdr:col>
      <xdr:colOff>133350</xdr:colOff>
      <xdr:row>21</xdr:row>
      <xdr:rowOff>171450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C7CA95F-C622-4277-8A2D-8EFD5FC89CD1}"/>
            </a:ext>
          </a:extLst>
        </xdr:cNvPr>
        <xdr:cNvSpPr txBox="1"/>
      </xdr:nvSpPr>
      <xdr:spPr>
        <a:xfrm>
          <a:off x="13601700" y="472440"/>
          <a:ext cx="7113270" cy="3539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If you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would like me to review any of your test answers please fill this </a:t>
          </a:r>
          <a:r>
            <a:rPr lang="en-US" sz="2400" b="1" baseline="0">
              <a:solidFill>
                <a:srgbClr val="800000"/>
              </a:solidFill>
              <a:latin typeface="Lucida Bright" panose="02040602050505020304" pitchFamily="18" charset="0"/>
              <a:ea typeface="+mn-ea"/>
              <a:cs typeface="+mn-cs"/>
            </a:rPr>
            <a:t>Inquiry Form.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algn="l" eaLnBrk="1" fontAlgn="auto" latinLnBrk="0" hangingPunct="1"/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When done, please:</a:t>
          </a:r>
        </a:p>
        <a:p>
          <a:pPr eaLnBrk="1" fontAlgn="auto" latinLnBrk="0" hangingPunct="1"/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eaLnBrk="1" fontAlgn="auto" latinLnBrk="0" hangingPunct="1"/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1. Save this file.</a:t>
          </a:r>
        </a:p>
        <a:p>
          <a:pPr eaLnBrk="1" fontAlgn="auto" latinLnBrk="0" hangingPunct="1"/>
          <a:r>
            <a:rPr lang="en-US" sz="24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2. </a:t>
          </a:r>
          <a:r>
            <a:rPr lang="en-US" sz="2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E-mail the entire file to:</a:t>
          </a:r>
        </a:p>
        <a:p>
          <a:pPr eaLnBrk="1" fontAlgn="auto" latinLnBrk="0" hangingPunct="1"/>
          <a:endParaRPr lang="en-US" sz="24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eaLnBrk="1" fontAlgn="auto" latinLnBrk="0" hangingPunct="1"/>
          <a:r>
            <a:rPr lang="en-US" sz="2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dpodobas@csusm.edu</a:t>
          </a:r>
        </a:p>
        <a:p>
          <a:pPr eaLnBrk="1" fontAlgn="auto" latinLnBrk="0" hangingPunct="1"/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38100</xdr:colOff>
      <xdr:row>194</xdr:row>
      <xdr:rowOff>76200</xdr:rowOff>
    </xdr:from>
    <xdr:to>
      <xdr:col>9</xdr:col>
      <xdr:colOff>475163</xdr:colOff>
      <xdr:row>241</xdr:row>
      <xdr:rowOff>7075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14CF805-298F-4814-8225-1803A8D5D39A}"/>
            </a:ext>
          </a:extLst>
        </xdr:cNvPr>
        <xdr:cNvSpPr txBox="1"/>
      </xdr:nvSpPr>
      <xdr:spPr>
        <a:xfrm>
          <a:off x="662940" y="35798760"/>
          <a:ext cx="10167803" cy="8526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127998</xdr:colOff>
      <xdr:row>1</xdr:row>
      <xdr:rowOff>114752</xdr:rowOff>
    </xdr:from>
    <xdr:to>
      <xdr:col>27</xdr:col>
      <xdr:colOff>101599</xdr:colOff>
      <xdr:row>7</xdr:row>
      <xdr:rowOff>107950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95598" y="292552"/>
          <a:ext cx="9308101" cy="10599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Test 1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Problems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50075</xdr:colOff>
      <xdr:row>10</xdr:row>
      <xdr:rowOff>69213</xdr:rowOff>
    </xdr:from>
    <xdr:to>
      <xdr:col>17</xdr:col>
      <xdr:colOff>508001</xdr:colOff>
      <xdr:row>15</xdr:row>
      <xdr:rowOff>47442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517675" y="1847213"/>
          <a:ext cx="3569426" cy="8672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120197</xdr:colOff>
      <xdr:row>17</xdr:row>
      <xdr:rowOff>26761</xdr:rowOff>
    </xdr:from>
    <xdr:to>
      <xdr:col>17</xdr:col>
      <xdr:colOff>533401</xdr:colOff>
      <xdr:row>21</xdr:row>
      <xdr:rowOff>141060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587797" y="3049361"/>
          <a:ext cx="3524704" cy="8254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75293</xdr:colOff>
      <xdr:row>23</xdr:row>
      <xdr:rowOff>158750</xdr:rowOff>
    </xdr:from>
    <xdr:to>
      <xdr:col>17</xdr:col>
      <xdr:colOff>546101</xdr:colOff>
      <xdr:row>28</xdr:row>
      <xdr:rowOff>77106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542893" y="4248150"/>
          <a:ext cx="3582308" cy="807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68035</xdr:colOff>
      <xdr:row>30</xdr:row>
      <xdr:rowOff>157843</xdr:rowOff>
    </xdr:from>
    <xdr:to>
      <xdr:col>17</xdr:col>
      <xdr:colOff>495300</xdr:colOff>
      <xdr:row>35</xdr:row>
      <xdr:rowOff>88899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535635" y="5491843"/>
          <a:ext cx="3538765" cy="8200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92525</xdr:colOff>
      <xdr:row>37</xdr:row>
      <xdr:rowOff>167822</xdr:rowOff>
    </xdr:from>
    <xdr:to>
      <xdr:col>17</xdr:col>
      <xdr:colOff>520700</xdr:colOff>
      <xdr:row>42</xdr:row>
      <xdr:rowOff>102508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560125" y="6746422"/>
          <a:ext cx="3539675" cy="8236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142872</xdr:colOff>
      <xdr:row>37</xdr:row>
      <xdr:rowOff>66675</xdr:rowOff>
    </xdr:from>
    <xdr:to>
      <xdr:col>27</xdr:col>
      <xdr:colOff>342899</xdr:colOff>
      <xdr:row>41</xdr:row>
      <xdr:rowOff>162832</xdr:rowOff>
    </xdr:to>
    <xdr:sp macro="" textlink="">
      <xdr:nvSpPr>
        <xdr:cNvPr id="8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833472" y="6645275"/>
          <a:ext cx="3311527" cy="807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21</xdr:col>
      <xdr:colOff>609600</xdr:colOff>
      <xdr:row>17</xdr:row>
      <xdr:rowOff>1812</xdr:rowOff>
    </xdr:from>
    <xdr:to>
      <xdr:col>27</xdr:col>
      <xdr:colOff>355600</xdr:colOff>
      <xdr:row>21</xdr:row>
      <xdr:rowOff>105225</xdr:rowOff>
    </xdr:to>
    <xdr:sp macro="" textlink="">
      <xdr:nvSpPr>
        <xdr:cNvPr id="9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3677900" y="3024412"/>
          <a:ext cx="3479800" cy="8146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46715</xdr:colOff>
      <xdr:row>23</xdr:row>
      <xdr:rowOff>109763</xdr:rowOff>
    </xdr:from>
    <xdr:to>
      <xdr:col>27</xdr:col>
      <xdr:colOff>393700</xdr:colOff>
      <xdr:row>28</xdr:row>
      <xdr:rowOff>22676</xdr:rowOff>
    </xdr:to>
    <xdr:sp macro="" textlink="">
      <xdr:nvSpPr>
        <xdr:cNvPr id="10" name="Rounded Rectangle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737315" y="4199163"/>
          <a:ext cx="3458485" cy="8019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115207</xdr:colOff>
      <xdr:row>0</xdr:row>
      <xdr:rowOff>10886</xdr:rowOff>
    </xdr:from>
    <xdr:to>
      <xdr:col>4</xdr:col>
      <xdr:colOff>92075</xdr:colOff>
      <xdr:row>6</xdr:row>
      <xdr:rowOff>100965</xdr:rowOff>
    </xdr:to>
    <xdr:sp macro="" textlink="">
      <xdr:nvSpPr>
        <xdr:cNvPr id="11" name="Left Arrow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37507" y="10886"/>
          <a:ext cx="1843768" cy="11568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22</xdr:col>
      <xdr:colOff>131989</xdr:colOff>
      <xdr:row>30</xdr:row>
      <xdr:rowOff>94345</xdr:rowOff>
    </xdr:from>
    <xdr:to>
      <xdr:col>27</xdr:col>
      <xdr:colOff>393700</xdr:colOff>
      <xdr:row>35</xdr:row>
      <xdr:rowOff>19958</xdr:rowOff>
    </xdr:to>
    <xdr:sp macro="" textlink="">
      <xdr:nvSpPr>
        <xdr:cNvPr id="12" name="Rounded Rectangl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822589" y="5428345"/>
          <a:ext cx="3373211" cy="8146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21</xdr:col>
      <xdr:colOff>598079</xdr:colOff>
      <xdr:row>10</xdr:row>
      <xdr:rowOff>96250</xdr:rowOff>
    </xdr:from>
    <xdr:to>
      <xdr:col>27</xdr:col>
      <xdr:colOff>330200</xdr:colOff>
      <xdr:row>15</xdr:row>
      <xdr:rowOff>16783</xdr:rowOff>
    </xdr:to>
    <xdr:sp macro="" textlink="">
      <xdr:nvSpPr>
        <xdr:cNvPr id="13" name="Rounded 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666379" y="1874250"/>
          <a:ext cx="3465921" cy="8095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39</xdr:col>
      <xdr:colOff>472349</xdr:colOff>
      <xdr:row>0</xdr:row>
      <xdr:rowOff>0</xdr:rowOff>
    </xdr:from>
    <xdr:to>
      <xdr:col>47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165100</xdr:colOff>
      <xdr:row>8</xdr:row>
      <xdr:rowOff>50800</xdr:rowOff>
    </xdr:from>
    <xdr:to>
      <xdr:col>10</xdr:col>
      <xdr:colOff>279400</xdr:colOff>
      <xdr:row>37</xdr:row>
      <xdr:rowOff>76200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4B9F07CD-34F3-4BF4-A21E-FCF57EB73669}"/>
            </a:ext>
          </a:extLst>
        </xdr:cNvPr>
        <xdr:cNvSpPr txBox="1"/>
      </xdr:nvSpPr>
      <xdr:spPr>
        <a:xfrm>
          <a:off x="1409700" y="1473200"/>
          <a:ext cx="5092700" cy="518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>
              <a:latin typeface="Lucida Bright" panose="02040602050505020304" pitchFamily="18" charset="0"/>
            </a:rPr>
            <a:t>1. Uniform Distribution</a:t>
          </a:r>
        </a:p>
        <a:p>
          <a:r>
            <a:rPr lang="en-US" sz="2800">
              <a:latin typeface="Lucida Bright" panose="02040602050505020304" pitchFamily="18" charset="0"/>
            </a:rPr>
            <a:t>2. Poisson/Exponential</a:t>
          </a:r>
        </a:p>
        <a:p>
          <a:r>
            <a:rPr lang="en-US" sz="2800">
              <a:latin typeface="Lucida Bright" panose="02040602050505020304" pitchFamily="18" charset="0"/>
            </a:rPr>
            <a:t>    Distribution</a:t>
          </a:r>
        </a:p>
        <a:p>
          <a:r>
            <a:rPr lang="en-US" sz="2800">
              <a:latin typeface="Lucida Bright" panose="02040602050505020304" pitchFamily="18" charset="0"/>
            </a:rPr>
            <a:t>3. Binomial Distribution</a:t>
          </a:r>
        </a:p>
        <a:p>
          <a:r>
            <a:rPr lang="en-US" sz="2800">
              <a:latin typeface="Lucida Bright" panose="02040602050505020304" pitchFamily="18" charset="0"/>
            </a:rPr>
            <a:t>4. Normal Distribution </a:t>
          </a:r>
        </a:p>
        <a:p>
          <a:r>
            <a:rPr lang="en-US" sz="2800">
              <a:latin typeface="Lucida Bright" panose="02040602050505020304" pitchFamily="18" charset="0"/>
            </a:rPr>
            <a:t>5. Normal</a:t>
          </a:r>
          <a:r>
            <a:rPr lang="en-US" sz="2800" baseline="0">
              <a:latin typeface="Lucida Bright" panose="02040602050505020304" pitchFamily="18" charset="0"/>
            </a:rPr>
            <a:t> Distribution</a:t>
          </a:r>
        </a:p>
        <a:p>
          <a:r>
            <a:rPr lang="en-US" sz="2800">
              <a:latin typeface="Lucida Bright" panose="02040602050505020304" pitchFamily="18" charset="0"/>
            </a:rPr>
            <a:t>6. Counting Methods</a:t>
          </a:r>
        </a:p>
        <a:p>
          <a:r>
            <a:rPr lang="en-US" sz="2800">
              <a:latin typeface="Lucida Bright" panose="02040602050505020304" pitchFamily="18" charset="0"/>
            </a:rPr>
            <a:t>7. Trend</a:t>
          </a:r>
          <a:r>
            <a:rPr lang="en-US" sz="2800" baseline="0">
              <a:latin typeface="Lucida Bright" panose="02040602050505020304" pitchFamily="18" charset="0"/>
            </a:rPr>
            <a:t> Analysis</a:t>
          </a:r>
        </a:p>
        <a:p>
          <a:r>
            <a:rPr lang="en-US" sz="2800">
              <a:latin typeface="Lucida Bright" panose="02040602050505020304" pitchFamily="18" charset="0"/>
            </a:rPr>
            <a:t>8. Conditional</a:t>
          </a:r>
          <a:r>
            <a:rPr lang="en-US" sz="2800" baseline="0">
              <a:latin typeface="Lucida Bright" panose="02040602050505020304" pitchFamily="18" charset="0"/>
            </a:rPr>
            <a:t> Probability</a:t>
          </a:r>
          <a:endParaRPr lang="en-US" sz="2800">
            <a:latin typeface="Lucida Bright" panose="02040602050505020304" pitchFamily="18" charset="0"/>
          </a:endParaRPr>
        </a:p>
        <a:p>
          <a:r>
            <a:rPr lang="en-US" sz="2800">
              <a:latin typeface="Lucida Bright" panose="02040602050505020304" pitchFamily="18" charset="0"/>
            </a:rPr>
            <a:t>9. Hypothesis</a:t>
          </a:r>
          <a:r>
            <a:rPr lang="en-US" sz="2800" baseline="0">
              <a:latin typeface="Lucida Bright" panose="02040602050505020304" pitchFamily="18" charset="0"/>
            </a:rPr>
            <a:t> z Test</a:t>
          </a:r>
        </a:p>
        <a:p>
          <a:r>
            <a:rPr lang="en-US" sz="2800">
              <a:latin typeface="Lucida Bright" panose="02040602050505020304" pitchFamily="18" charset="0"/>
            </a:rPr>
            <a:t>10. Hypothesis t</a:t>
          </a:r>
          <a:r>
            <a:rPr lang="en-US" sz="2800" baseline="0">
              <a:latin typeface="Lucida Bright" panose="02040602050505020304" pitchFamily="18" charset="0"/>
            </a:rPr>
            <a:t> Test</a:t>
          </a:r>
          <a:endParaRPr lang="en-US" sz="2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148591</xdr:colOff>
      <xdr:row>2</xdr:row>
      <xdr:rowOff>43543</xdr:rowOff>
    </xdr:from>
    <xdr:to>
      <xdr:col>12</xdr:col>
      <xdr:colOff>60960</xdr:colOff>
      <xdr:row>6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F6B230A-9BA3-4002-A7AC-068273A647AF}"/>
            </a:ext>
          </a:extLst>
        </xdr:cNvPr>
        <xdr:cNvSpPr/>
      </xdr:nvSpPr>
      <xdr:spPr>
        <a:xfrm>
          <a:off x="3930016" y="424543"/>
          <a:ext cx="6465569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579662</xdr:colOff>
      <xdr:row>10</xdr:row>
      <xdr:rowOff>22860</xdr:rowOff>
    </xdr:from>
    <xdr:to>
      <xdr:col>11</xdr:col>
      <xdr:colOff>685800</xdr:colOff>
      <xdr:row>17</xdr:row>
      <xdr:rowOff>88900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252675-4557-4C68-86F2-41FCDAF19E94}"/>
            </a:ext>
          </a:extLst>
        </xdr:cNvPr>
        <xdr:cNvSpPr txBox="1"/>
      </xdr:nvSpPr>
      <xdr:spPr>
        <a:xfrm>
          <a:off x="579662" y="1800860"/>
          <a:ext cx="9580338" cy="2415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Calculate the following values:</a:t>
          </a:r>
        </a:p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a) f(x)</a:t>
          </a:r>
        </a:p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b) E(x)</a:t>
          </a:r>
        </a:p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c) 𝞼</a:t>
          </a:r>
        </a:p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d) P(64≤ x ≤67)</a:t>
          </a:r>
        </a:p>
        <a:p>
          <a:endParaRPr lang="en-US" sz="2400" b="0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306978</xdr:colOff>
      <xdr:row>1</xdr:row>
      <xdr:rowOff>161108</xdr:rowOff>
    </xdr:from>
    <xdr:to>
      <xdr:col>2</xdr:col>
      <xdr:colOff>1088570</xdr:colOff>
      <xdr:row>7</xdr:row>
      <xdr:rowOff>174170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C7E90-496C-40B7-BA44-2BB918D8D95F}"/>
            </a:ext>
          </a:extLst>
        </xdr:cNvPr>
        <xdr:cNvSpPr/>
      </xdr:nvSpPr>
      <xdr:spPr>
        <a:xfrm>
          <a:off x="927464" y="346165"/>
          <a:ext cx="1423849" cy="1123405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236763</xdr:colOff>
      <xdr:row>8</xdr:row>
      <xdr:rowOff>67492</xdr:rowOff>
    </xdr:from>
    <xdr:to>
      <xdr:col>12</xdr:col>
      <xdr:colOff>236763</xdr:colOff>
      <xdr:row>48</xdr:row>
      <xdr:rowOff>6532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A1991A-179E-45D7-A3E9-53012CE43B23}"/>
            </a:ext>
          </a:extLst>
        </xdr:cNvPr>
        <xdr:cNvCxnSpPr/>
      </xdr:nvCxnSpPr>
      <xdr:spPr>
        <a:xfrm flipH="1">
          <a:off x="10861220" y="1547949"/>
          <a:ext cx="0" cy="985592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415018</xdr:colOff>
      <xdr:row>2</xdr:row>
      <xdr:rowOff>92982</xdr:rowOff>
    </xdr:from>
    <xdr:to>
      <xdr:col>17</xdr:col>
      <xdr:colOff>290012</xdr:colOff>
      <xdr:row>6</xdr:row>
      <xdr:rowOff>62955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B8EAB037-577F-4ECC-BAF9-9A3B8FF6A5B9}"/>
            </a:ext>
          </a:extLst>
        </xdr:cNvPr>
        <xdr:cNvSpPr/>
      </xdr:nvSpPr>
      <xdr:spPr>
        <a:xfrm>
          <a:off x="10770054" y="473982"/>
          <a:ext cx="3576137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5</xdr:col>
      <xdr:colOff>54429</xdr:colOff>
      <xdr:row>30</xdr:row>
      <xdr:rowOff>141515</xdr:rowOff>
    </xdr:from>
    <xdr:to>
      <xdr:col>10</xdr:col>
      <xdr:colOff>250372</xdr:colOff>
      <xdr:row>30</xdr:row>
      <xdr:rowOff>152400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7C3B7C-4422-4AFA-9E8D-5EAF9E5F15EC}"/>
            </a:ext>
          </a:extLst>
        </xdr:cNvPr>
        <xdr:cNvCxnSpPr/>
      </xdr:nvCxnSpPr>
      <xdr:spPr>
        <a:xfrm>
          <a:off x="3929743" y="7522029"/>
          <a:ext cx="4724400" cy="108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</xdr:colOff>
      <xdr:row>24</xdr:row>
      <xdr:rowOff>43542</xdr:rowOff>
    </xdr:from>
    <xdr:to>
      <xdr:col>5</xdr:col>
      <xdr:colOff>65314</xdr:colOff>
      <xdr:row>30</xdr:row>
      <xdr:rowOff>130629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7147FC2C-8159-4F2E-864D-9B7758682D1D}"/>
            </a:ext>
          </a:extLst>
        </xdr:cNvPr>
        <xdr:cNvCxnSpPr/>
      </xdr:nvCxnSpPr>
      <xdr:spPr>
        <a:xfrm flipV="1">
          <a:off x="3940628" y="5606142"/>
          <a:ext cx="0" cy="1905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283028</xdr:colOff>
      <xdr:row>27</xdr:row>
      <xdr:rowOff>141514</xdr:rowOff>
    </xdr:from>
    <xdr:to>
      <xdr:col>9</xdr:col>
      <xdr:colOff>272142</xdr:colOff>
      <xdr:row>30</xdr:row>
      <xdr:rowOff>130629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F3CBE03-DD5C-473B-935B-5BE895D2E979}"/>
            </a:ext>
          </a:extLst>
        </xdr:cNvPr>
        <xdr:cNvSpPr/>
      </xdr:nvSpPr>
      <xdr:spPr>
        <a:xfrm>
          <a:off x="4158342" y="6596743"/>
          <a:ext cx="3516086" cy="914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21772</xdr:colOff>
      <xdr:row>31</xdr:row>
      <xdr:rowOff>65314</xdr:rowOff>
    </xdr:from>
    <xdr:to>
      <xdr:col>5</xdr:col>
      <xdr:colOff>674915</xdr:colOff>
      <xdr:row>32</xdr:row>
      <xdr:rowOff>206829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CCC5C93-1EE9-44F4-999A-44A974A37544}"/>
            </a:ext>
          </a:extLst>
        </xdr:cNvPr>
        <xdr:cNvSpPr txBox="1"/>
      </xdr:nvSpPr>
      <xdr:spPr>
        <a:xfrm>
          <a:off x="3897086" y="7761514"/>
          <a:ext cx="653143" cy="326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solidFill>
                <a:schemeClr val="tx1"/>
              </a:solidFill>
              <a:latin typeface="Lucida Bright" panose="02040602050505020304" pitchFamily="18" charset="0"/>
            </a:rPr>
            <a:t>62</a:t>
          </a:r>
        </a:p>
      </xdr:txBody>
    </xdr:sp>
    <xdr:clientData/>
  </xdr:twoCellAnchor>
  <xdr:twoCellAnchor>
    <xdr:from>
      <xdr:col>8</xdr:col>
      <xdr:colOff>250371</xdr:colOff>
      <xdr:row>31</xdr:row>
      <xdr:rowOff>97971</xdr:rowOff>
    </xdr:from>
    <xdr:to>
      <xdr:col>9</xdr:col>
      <xdr:colOff>566057</xdr:colOff>
      <xdr:row>32</xdr:row>
      <xdr:rowOff>239486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A110545-3631-4996-B4EE-229704793231}"/>
            </a:ext>
          </a:extLst>
        </xdr:cNvPr>
        <xdr:cNvSpPr txBox="1"/>
      </xdr:nvSpPr>
      <xdr:spPr>
        <a:xfrm>
          <a:off x="7315200" y="7794171"/>
          <a:ext cx="653143" cy="326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82</a:t>
          </a:r>
        </a:p>
      </xdr:txBody>
    </xdr:sp>
    <xdr:clientData/>
  </xdr:twoCellAnchor>
  <xdr:twoCellAnchor>
    <xdr:from>
      <xdr:col>3</xdr:col>
      <xdr:colOff>664029</xdr:colOff>
      <xdr:row>23</xdr:row>
      <xdr:rowOff>239486</xdr:rowOff>
    </xdr:from>
    <xdr:to>
      <xdr:col>4</xdr:col>
      <xdr:colOff>587829</xdr:colOff>
      <xdr:row>24</xdr:row>
      <xdr:rowOff>283029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E68E540-9AB7-42B1-A907-55BD00DB6A79}"/>
            </a:ext>
          </a:extLst>
        </xdr:cNvPr>
        <xdr:cNvSpPr txBox="1"/>
      </xdr:nvSpPr>
      <xdr:spPr>
        <a:xfrm>
          <a:off x="3189515" y="5519057"/>
          <a:ext cx="653143" cy="326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f(x)</a:t>
          </a:r>
        </a:p>
      </xdr:txBody>
    </xdr:sp>
    <xdr:clientData/>
  </xdr:twoCellAnchor>
  <xdr:twoCellAnchor>
    <xdr:from>
      <xdr:col>15</xdr:col>
      <xdr:colOff>571500</xdr:colOff>
      <xdr:row>9</xdr:row>
      <xdr:rowOff>128816</xdr:rowOff>
    </xdr:from>
    <xdr:to>
      <xdr:col>20</xdr:col>
      <xdr:colOff>558800</xdr:colOff>
      <xdr:row>11</xdr:row>
      <xdr:rowOff>41731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7E60006-73EF-439A-9A74-20E40E59C081}"/>
            </a:ext>
          </a:extLst>
        </xdr:cNvPr>
        <xdr:cNvSpPr txBox="1"/>
      </xdr:nvSpPr>
      <xdr:spPr>
        <a:xfrm>
          <a:off x="14338300" y="1729016"/>
          <a:ext cx="3492500" cy="459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F(x)=1/(82-62) </a:t>
          </a:r>
          <a:r>
            <a:rPr lang="en-US" sz="2800"/>
            <a:t>= 0.050</a:t>
          </a:r>
        </a:p>
      </xdr:txBody>
    </xdr:sp>
    <xdr:clientData/>
  </xdr:twoCellAnchor>
  <xdr:twoCellAnchor>
    <xdr:from>
      <xdr:col>15</xdr:col>
      <xdr:colOff>600528</xdr:colOff>
      <xdr:row>11</xdr:row>
      <xdr:rowOff>203202</xdr:rowOff>
    </xdr:from>
    <xdr:to>
      <xdr:col>20</xdr:col>
      <xdr:colOff>546099</xdr:colOff>
      <xdr:row>13</xdr:row>
      <xdr:rowOff>94345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2A6FD2C-BD09-40A4-A250-CF05EABA21A5}"/>
            </a:ext>
          </a:extLst>
        </xdr:cNvPr>
        <xdr:cNvSpPr txBox="1"/>
      </xdr:nvSpPr>
      <xdr:spPr>
        <a:xfrm>
          <a:off x="14367328" y="2349502"/>
          <a:ext cx="3450771" cy="7547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E(x)=(82+62)/2 = 72.00</a:t>
          </a:r>
        </a:p>
      </xdr:txBody>
    </xdr:sp>
    <xdr:clientData/>
  </xdr:twoCellAnchor>
  <xdr:twoCellAnchor>
    <xdr:from>
      <xdr:col>15</xdr:col>
      <xdr:colOff>693056</xdr:colOff>
      <xdr:row>15</xdr:row>
      <xdr:rowOff>120470</xdr:rowOff>
    </xdr:from>
    <xdr:to>
      <xdr:col>21</xdr:col>
      <xdr:colOff>508000</xdr:colOff>
      <xdr:row>18</xdr:row>
      <xdr:rowOff>38100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21636D5-4460-4500-B4FD-008AF78FA796}"/>
            </a:ext>
          </a:extLst>
        </xdr:cNvPr>
        <xdr:cNvSpPr txBox="1"/>
      </xdr:nvSpPr>
      <xdr:spPr>
        <a:xfrm>
          <a:off x="14459856" y="3727270"/>
          <a:ext cx="3980544" cy="616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P(64 ≤x 67) = 0.05*3 = 0.15</a:t>
          </a:r>
        </a:p>
      </xdr:txBody>
    </xdr:sp>
    <xdr:clientData/>
  </xdr:twoCellAnchor>
  <xdr:twoCellAnchor>
    <xdr:from>
      <xdr:col>6</xdr:col>
      <xdr:colOff>393700</xdr:colOff>
      <xdr:row>27</xdr:row>
      <xdr:rowOff>127000</xdr:rowOff>
    </xdr:from>
    <xdr:to>
      <xdr:col>7</xdr:col>
      <xdr:colOff>114300</xdr:colOff>
      <xdr:row>30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428B65C-F74D-4430-BBA4-15634191E4B5}"/>
            </a:ext>
          </a:extLst>
        </xdr:cNvPr>
        <xdr:cNvSpPr/>
      </xdr:nvSpPr>
      <xdr:spPr>
        <a:xfrm>
          <a:off x="5003800" y="6845300"/>
          <a:ext cx="914400" cy="91440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21772</xdr:colOff>
      <xdr:row>31</xdr:row>
      <xdr:rowOff>90714</xdr:rowOff>
    </xdr:from>
    <xdr:to>
      <xdr:col>6</xdr:col>
      <xdr:colOff>674915</xdr:colOff>
      <xdr:row>32</xdr:row>
      <xdr:rowOff>232229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191398CB-FED8-47A8-A954-6BDD08B3DB18}"/>
            </a:ext>
          </a:extLst>
        </xdr:cNvPr>
        <xdr:cNvSpPr txBox="1"/>
      </xdr:nvSpPr>
      <xdr:spPr>
        <a:xfrm>
          <a:off x="4631872" y="8053614"/>
          <a:ext cx="653143" cy="319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solidFill>
                <a:srgbClr val="FF0000"/>
              </a:solidFill>
              <a:latin typeface="Lucida Bright" panose="02040602050505020304" pitchFamily="18" charset="0"/>
            </a:rPr>
            <a:t>64</a:t>
          </a:r>
        </a:p>
      </xdr:txBody>
    </xdr:sp>
    <xdr:clientData/>
  </xdr:twoCellAnchor>
  <xdr:twoCellAnchor>
    <xdr:from>
      <xdr:col>6</xdr:col>
      <xdr:colOff>885372</xdr:colOff>
      <xdr:row>31</xdr:row>
      <xdr:rowOff>90714</xdr:rowOff>
    </xdr:from>
    <xdr:to>
      <xdr:col>7</xdr:col>
      <xdr:colOff>344715</xdr:colOff>
      <xdr:row>32</xdr:row>
      <xdr:rowOff>232229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85725A6-D630-4227-8938-64716A9F2934}"/>
            </a:ext>
          </a:extLst>
        </xdr:cNvPr>
        <xdr:cNvSpPr txBox="1"/>
      </xdr:nvSpPr>
      <xdr:spPr>
        <a:xfrm>
          <a:off x="5495472" y="8053614"/>
          <a:ext cx="653143" cy="319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solidFill>
                <a:srgbClr val="FF0000"/>
              </a:solidFill>
              <a:latin typeface="Lucida Bright" panose="02040602050505020304" pitchFamily="18" charset="0"/>
            </a:rPr>
            <a:t>67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213362</xdr:colOff>
      <xdr:row>2</xdr:row>
      <xdr:rowOff>26125</xdr:rowOff>
    </xdr:from>
    <xdr:to>
      <xdr:col>11</xdr:col>
      <xdr:colOff>136072</xdr:colOff>
      <xdr:row>6</xdr:row>
      <xdr:rowOff>163286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97433" y="407125"/>
          <a:ext cx="5800996" cy="89916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349884</xdr:colOff>
      <xdr:row>10</xdr:row>
      <xdr:rowOff>140065</xdr:rowOff>
    </xdr:from>
    <xdr:to>
      <xdr:col>8</xdr:col>
      <xdr:colOff>348342</xdr:colOff>
      <xdr:row>30</xdr:row>
      <xdr:rowOff>97972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49884" y="1990636"/>
          <a:ext cx="7291887" cy="55749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Givens: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400" baseline="0">
              <a:solidFill>
                <a:srgbClr val="FF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 </a:t>
          </a:r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per hour following the Poisson Distribution</a:t>
          </a: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Calculate:</a:t>
          </a: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a) P(1)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b) P(0)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c) P</a:t>
          </a:r>
          <a:r>
            <a:rPr lang="en-US" sz="2400" baseline="0">
              <a:solidFill>
                <a:srgbClr val="FF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&gt;</a:t>
          </a:r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5</a:t>
          </a: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in an hour.</a:t>
          </a:r>
          <a:endParaRPr lang="en-US" sz="2400" baseline="0">
            <a:latin typeface="Lucida Bright" panose="02040602050505020304" pitchFamily="18" charset="0"/>
          </a:endParaRPr>
        </a:p>
        <a:p>
          <a:endParaRPr lang="en-US" sz="2400" baseline="0">
            <a:latin typeface="Lucida Bright" panose="02040602050505020304" pitchFamily="18" charset="0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200299</xdr:colOff>
      <xdr:row>1</xdr:row>
      <xdr:rowOff>100149</xdr:rowOff>
    </xdr:from>
    <xdr:to>
      <xdr:col>3</xdr:col>
      <xdr:colOff>365760</xdr:colOff>
      <xdr:row>7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29024" y="290649"/>
          <a:ext cx="1394186" cy="118001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759279</xdr:colOff>
      <xdr:row>9</xdr:row>
      <xdr:rowOff>18506</xdr:rowOff>
    </xdr:from>
    <xdr:to>
      <xdr:col>8</xdr:col>
      <xdr:colOff>759279</xdr:colOff>
      <xdr:row>54</xdr:row>
      <xdr:rowOff>148046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8052708" y="1684020"/>
          <a:ext cx="0" cy="121691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802821</xdr:colOff>
      <xdr:row>2</xdr:row>
      <xdr:rowOff>95249</xdr:rowOff>
    </xdr:from>
    <xdr:to>
      <xdr:col>16</xdr:col>
      <xdr:colOff>943155</xdr:colOff>
      <xdr:row>6</xdr:row>
      <xdr:rowOff>122464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191750" y="476249"/>
          <a:ext cx="3582941" cy="78921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522514</xdr:colOff>
      <xdr:row>9</xdr:row>
      <xdr:rowOff>119743</xdr:rowOff>
    </xdr:from>
    <xdr:to>
      <xdr:col>13</xdr:col>
      <xdr:colOff>424541</xdr:colOff>
      <xdr:row>13</xdr:row>
      <xdr:rowOff>130628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4D67510-1EB8-474E-91E5-9CF5E4B9819E}"/>
            </a:ext>
          </a:extLst>
        </xdr:cNvPr>
        <xdr:cNvSpPr txBox="1"/>
      </xdr:nvSpPr>
      <xdr:spPr>
        <a:xfrm>
          <a:off x="8850085" y="1785257"/>
          <a:ext cx="3233056" cy="7511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P(x) = ((</a:t>
          </a:r>
          <a:r>
            <a:rPr lang="el-GR" sz="200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>
              <a:latin typeface="Lucida Bright" panose="02040602050505020304" pitchFamily="18" charset="0"/>
              <a:cs typeface="Calibri" panose="020F0502020204030204" pitchFamily="34" charset="0"/>
            </a:rPr>
            <a:t>^x)*(e^(-</a:t>
          </a:r>
          <a:r>
            <a:rPr lang="el-GR" sz="200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>
              <a:latin typeface="Lucida Bright" panose="02040602050505020304" pitchFamily="18" charset="0"/>
              <a:cs typeface="Calibri" panose="020F0502020204030204" pitchFamily="34" charset="0"/>
            </a:rPr>
            <a:t>))/x!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707571</xdr:colOff>
      <xdr:row>29</xdr:row>
      <xdr:rowOff>272143</xdr:rowOff>
    </xdr:from>
    <xdr:to>
      <xdr:col>13</xdr:col>
      <xdr:colOff>195943</xdr:colOff>
      <xdr:row>29</xdr:row>
      <xdr:rowOff>283028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A667AFF-CC91-460A-8104-50AA4CB46045}"/>
            </a:ext>
          </a:extLst>
        </xdr:cNvPr>
        <xdr:cNvCxnSpPr/>
      </xdr:nvCxnSpPr>
      <xdr:spPr>
        <a:xfrm flipV="1">
          <a:off x="9035142" y="7347857"/>
          <a:ext cx="2819401" cy="108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407127</xdr:colOff>
      <xdr:row>2</xdr:row>
      <xdr:rowOff>97972</xdr:rowOff>
    </xdr:from>
    <xdr:to>
      <xdr:col>9</xdr:col>
      <xdr:colOff>734786</xdr:colOff>
      <xdr:row>6</xdr:row>
      <xdr:rowOff>174172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870020" y="478972"/>
          <a:ext cx="533508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3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27579</xdr:colOff>
      <xdr:row>1</xdr:row>
      <xdr:rowOff>25945</xdr:rowOff>
    </xdr:from>
    <xdr:to>
      <xdr:col>2</xdr:col>
      <xdr:colOff>1224642</xdr:colOff>
      <xdr:row>7</xdr:row>
      <xdr:rowOff>182336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39900" y="216445"/>
          <a:ext cx="1822992" cy="12993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266699</xdr:colOff>
      <xdr:row>9</xdr:row>
      <xdr:rowOff>0</xdr:rowOff>
    </xdr:from>
    <xdr:to>
      <xdr:col>10</xdr:col>
      <xdr:colOff>228600</xdr:colOff>
      <xdr:row>26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266699" y="1665514"/>
          <a:ext cx="8626930" cy="53122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rgbClr val="FF0000"/>
              </a:solidFill>
              <a:latin typeface="Lucida Bright" panose="02040602050505020304" pitchFamily="18" charset="0"/>
            </a:rPr>
            <a:t>15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 subjects of an experiment believe that they have a definite preference for one of two brands of soft drinks. 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However, in a blind test the same subjects can correctly identify a sample of one of these products only </a:t>
          </a:r>
          <a:r>
            <a:rPr lang="en-US" sz="2000" b="0" baseline="0">
              <a:solidFill>
                <a:srgbClr val="FF0000"/>
              </a:solidFill>
              <a:latin typeface="Lucida Bright" panose="02040602050505020304" pitchFamily="18" charset="0"/>
            </a:rPr>
            <a:t>60%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 of the time. 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a) How many of the </a:t>
          </a:r>
          <a:r>
            <a:rPr lang="en-US" sz="2000" b="0" baseline="0">
              <a:solidFill>
                <a:srgbClr val="FF0000"/>
              </a:solidFill>
              <a:latin typeface="Lucida Bright" panose="02040602050505020304" pitchFamily="18" charset="0"/>
            </a:rPr>
            <a:t>15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 subjects taking this blind test would you expect to correctly identify their preferred soft drink?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b) What is the probability that exactly </a:t>
          </a:r>
          <a:r>
            <a:rPr lang="en-US" sz="2000" b="0" baseline="0">
              <a:solidFill>
                <a:srgbClr val="FF0000"/>
              </a:solidFill>
              <a:latin typeface="Lucida Bright" panose="02040602050505020304" pitchFamily="18" charset="0"/>
            </a:rPr>
            <a:t>10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 of these subjects will correctly identify their preferred drink?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c) What is the probability that at least 10 of the subjects  will correctly identify their preferred drink? </a:t>
          </a:r>
          <a:endParaRPr lang="en-US" sz="2400" b="1" baseline="0">
            <a:solidFill>
              <a:srgbClr val="002060"/>
            </a:solidFill>
            <a:latin typeface="Lucida Bright" panose="02040602050505020304" pitchFamily="18" charset="0"/>
          </a:endParaRPr>
        </a:p>
        <a:p>
          <a:endParaRPr lang="en-US" sz="2400" b="1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979713</xdr:colOff>
      <xdr:row>2</xdr:row>
      <xdr:rowOff>97972</xdr:rowOff>
    </xdr:from>
    <xdr:to>
      <xdr:col>14</xdr:col>
      <xdr:colOff>805723</xdr:colOff>
      <xdr:row>6</xdr:row>
      <xdr:rowOff>174172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9644742" y="468086"/>
          <a:ext cx="3342095" cy="8164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32657</xdr:colOff>
      <xdr:row>10</xdr:row>
      <xdr:rowOff>163287</xdr:rowOff>
    </xdr:from>
    <xdr:to>
      <xdr:col>15</xdr:col>
      <xdr:colOff>947057</xdr:colOff>
      <xdr:row>12</xdr:row>
      <xdr:rowOff>163286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5004F5-70DB-4E2D-9AAE-F064AE7D0C31}"/>
            </a:ext>
          </a:extLst>
        </xdr:cNvPr>
        <xdr:cNvSpPr txBox="1"/>
      </xdr:nvSpPr>
      <xdr:spPr>
        <a:xfrm>
          <a:off x="11527971" y="2013858"/>
          <a:ext cx="2383972" cy="555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15*0.6 = 9</a:t>
          </a:r>
        </a:p>
      </xdr:txBody>
    </xdr:sp>
    <xdr:clientData/>
  </xdr:twoCellAnchor>
  <xdr:twoCellAnchor>
    <xdr:from>
      <xdr:col>13</xdr:col>
      <xdr:colOff>54428</xdr:colOff>
      <xdr:row>13</xdr:row>
      <xdr:rowOff>293917</xdr:rowOff>
    </xdr:from>
    <xdr:to>
      <xdr:col>16</xdr:col>
      <xdr:colOff>141514</xdr:colOff>
      <xdr:row>15</xdr:row>
      <xdr:rowOff>119744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3FA70FD-714B-44EA-978C-A8F794025408}"/>
            </a:ext>
          </a:extLst>
        </xdr:cNvPr>
        <xdr:cNvSpPr txBox="1"/>
      </xdr:nvSpPr>
      <xdr:spPr>
        <a:xfrm>
          <a:off x="11658599" y="3048003"/>
          <a:ext cx="2743201" cy="522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BINOM.DIST(10,15,0.6,0)</a:t>
          </a:r>
        </a:p>
      </xdr:txBody>
    </xdr:sp>
    <xdr:clientData/>
  </xdr:twoCellAnchor>
  <xdr:twoCellAnchor>
    <xdr:from>
      <xdr:col>14</xdr:col>
      <xdr:colOff>130631</xdr:colOff>
      <xdr:row>19</xdr:row>
      <xdr:rowOff>141515</xdr:rowOff>
    </xdr:from>
    <xdr:to>
      <xdr:col>16</xdr:col>
      <xdr:colOff>163286</xdr:colOff>
      <xdr:row>22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D2F6F93-85B9-470A-97F2-4D77CE5D6BF2}"/>
            </a:ext>
          </a:extLst>
        </xdr:cNvPr>
        <xdr:cNvSpPr txBox="1"/>
      </xdr:nvSpPr>
      <xdr:spPr>
        <a:xfrm>
          <a:off x="12311745" y="4942115"/>
          <a:ext cx="2373084" cy="707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At least =10 or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99219</xdr:colOff>
      <xdr:row>1</xdr:row>
      <xdr:rowOff>128134</xdr:rowOff>
    </xdr:from>
    <xdr:to>
      <xdr:col>3</xdr:col>
      <xdr:colOff>333375</xdr:colOff>
      <xdr:row>8</xdr:row>
      <xdr:rowOff>31750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08819" y="318634"/>
          <a:ext cx="1453356" cy="12371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4</xdr:col>
      <xdr:colOff>539750</xdr:colOff>
      <xdr:row>1</xdr:row>
      <xdr:rowOff>142875</xdr:rowOff>
    </xdr:from>
    <xdr:to>
      <xdr:col>13</xdr:col>
      <xdr:colOff>530678</xdr:colOff>
      <xdr:row>7</xdr:row>
      <xdr:rowOff>63500</xdr:rowOff>
    </xdr:to>
    <xdr:sp macro="" textlink="">
      <xdr:nvSpPr>
        <xdr:cNvPr id="15" name="Rounded Rectangle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989036" y="333375"/>
          <a:ext cx="5501821" cy="10636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4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15</xdr:col>
      <xdr:colOff>367393</xdr:colOff>
      <xdr:row>1</xdr:row>
      <xdr:rowOff>61232</xdr:rowOff>
    </xdr:from>
    <xdr:to>
      <xdr:col>15</xdr:col>
      <xdr:colOff>367393</xdr:colOff>
      <xdr:row>53</xdr:row>
      <xdr:rowOff>174897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flipH="1">
          <a:off x="9620250" y="251732"/>
          <a:ext cx="0" cy="1001966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192767</xdr:colOff>
      <xdr:row>2</xdr:row>
      <xdr:rowOff>138339</xdr:rowOff>
    </xdr:from>
    <xdr:to>
      <xdr:col>19</xdr:col>
      <xdr:colOff>938620</xdr:colOff>
      <xdr:row>6</xdr:row>
      <xdr:rowOff>108312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0057946" y="519339"/>
          <a:ext cx="3589745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605518</xdr:colOff>
      <xdr:row>11</xdr:row>
      <xdr:rowOff>170090</xdr:rowOff>
    </xdr:from>
    <xdr:to>
      <xdr:col>14</xdr:col>
      <xdr:colOff>546554</xdr:colOff>
      <xdr:row>36</xdr:row>
      <xdr:rowOff>119744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6BA90F8-BB14-48B2-B6C5-45CD2ECC856D}"/>
            </a:ext>
          </a:extLst>
        </xdr:cNvPr>
        <xdr:cNvSpPr txBox="1"/>
      </xdr:nvSpPr>
      <xdr:spPr>
        <a:xfrm>
          <a:off x="605518" y="2205719"/>
          <a:ext cx="8627836" cy="50223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Givens: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400" baseline="0">
              <a:latin typeface="Calibri" panose="020F0502020204030204" pitchFamily="34" charset="0"/>
              <a:cs typeface="Calibri" panose="020F0502020204030204" pitchFamily="34" charset="0"/>
            </a:rPr>
            <a:t> =</a:t>
          </a:r>
          <a:r>
            <a:rPr lang="en-US" sz="2400" baseline="0">
              <a:latin typeface="Lucida Bright" panose="02040602050505020304" pitchFamily="18" charset="0"/>
            </a:rPr>
            <a:t>1,200 </a:t>
          </a:r>
        </a:p>
        <a:p>
          <a:r>
            <a:rPr lang="en-US" sz="2400" baseline="0">
              <a:latin typeface="Cambria" panose="02040503050406030204" pitchFamily="18" charset="0"/>
              <a:ea typeface="Cambria" panose="02040503050406030204" pitchFamily="18" charset="0"/>
            </a:rPr>
            <a:t>𝞼 =</a:t>
          </a:r>
          <a:r>
            <a:rPr lang="en-US" sz="2400" baseline="0">
              <a:latin typeface="Lucida Bright" panose="02040602050505020304" pitchFamily="18" charset="0"/>
            </a:rPr>
            <a:t> 225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should be the inventory level (in units) if the objective is to ensure that there is only </a:t>
          </a:r>
          <a:r>
            <a:rPr lang="en-US" sz="2400" baseline="0">
              <a:solidFill>
                <a:srgbClr val="FF0000"/>
              </a:solidFill>
              <a:latin typeface="Lucida Bright" panose="02040602050505020304" pitchFamily="18" charset="0"/>
            </a:rPr>
            <a:t>5% </a:t>
          </a:r>
          <a:r>
            <a:rPr lang="en-US" sz="2400" baseline="0">
              <a:latin typeface="Lucida Bright" panose="02040602050505020304" pitchFamily="18" charset="0"/>
            </a:rPr>
            <a:t>chance of running out of stock.</a:t>
          </a:r>
        </a:p>
        <a:p>
          <a:r>
            <a:rPr lang="en-US" sz="2400" baseline="0">
              <a:latin typeface="Lucida Bright" panose="02040602050505020304" pitchFamily="18" charset="0"/>
            </a:rPr>
            <a:t>Round up</a:t>
          </a:r>
        </a:p>
        <a:p>
          <a:r>
            <a:rPr lang="en-US" sz="2400" baseline="0"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16</xdr:col>
      <xdr:colOff>337458</xdr:colOff>
      <xdr:row>27</xdr:row>
      <xdr:rowOff>185055</xdr:rowOff>
    </xdr:from>
    <xdr:to>
      <xdr:col>19</xdr:col>
      <xdr:colOff>500744</xdr:colOff>
      <xdr:row>33</xdr:row>
      <xdr:rowOff>174171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6D08329-9E68-4045-BC8B-510CD52E75E4}"/>
            </a:ext>
          </a:extLst>
        </xdr:cNvPr>
        <xdr:cNvSpPr txBox="1"/>
      </xdr:nvSpPr>
      <xdr:spPr>
        <a:xfrm>
          <a:off x="10352315" y="5181598"/>
          <a:ext cx="3058886" cy="1545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1.6449=(x-1,200)/225</a:t>
          </a:r>
        </a:p>
        <a:p>
          <a:r>
            <a:rPr lang="en-US" sz="2000"/>
            <a:t>(1.6449)*225 = x - 1,200</a:t>
          </a:r>
        </a:p>
        <a:p>
          <a:endParaRPr lang="en-US" sz="2000"/>
        </a:p>
        <a:p>
          <a:r>
            <a:rPr lang="en-US" sz="2000"/>
            <a:t>x=</a:t>
          </a:r>
          <a:r>
            <a:rPr lang="en-US" sz="2000" baseline="0"/>
            <a:t> (1.6449*225)+1,200</a:t>
          </a:r>
          <a:endParaRPr lang="en-US" sz="2000"/>
        </a:p>
      </xdr:txBody>
    </xdr:sp>
    <xdr:clientData/>
  </xdr:twoCellAnchor>
  <xdr:twoCellAnchor editAs="oneCell">
    <xdr:from>
      <xdr:col>18</xdr:col>
      <xdr:colOff>816427</xdr:colOff>
      <xdr:row>9</xdr:row>
      <xdr:rowOff>108857</xdr:rowOff>
    </xdr:from>
    <xdr:to>
      <xdr:col>22</xdr:col>
      <xdr:colOff>1099456</xdr:colOff>
      <xdr:row>23</xdr:row>
      <xdr:rowOff>123904</xdr:rowOff>
    </xdr:to>
    <xdr:pic>
      <xdr:nvPicPr>
        <xdr:cNvPr id="9" name="Picture 8" descr="How to Make a Bell Curve in Excel: Example + Template">
          <a:extLst>
            <a:ext uri="{FF2B5EF4-FFF2-40B4-BE49-F238E27FC236}">
              <a16:creationId xmlns:a16="http://schemas.microsoft.com/office/drawing/2014/main" id="{36F6A5E3-3432-4E35-88A7-8047C61E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1741" y="1774371"/>
          <a:ext cx="4637315" cy="260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174172</xdr:colOff>
      <xdr:row>7</xdr:row>
      <xdr:rowOff>43543</xdr:rowOff>
    </xdr:from>
    <xdr:to>
      <xdr:col>21</xdr:col>
      <xdr:colOff>272143</xdr:colOff>
      <xdr:row>26</xdr:row>
      <xdr:rowOff>97971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2FF673D-1E02-41F3-A968-3A314DFF0627}"/>
            </a:ext>
          </a:extLst>
        </xdr:cNvPr>
        <xdr:cNvCxnSpPr/>
      </xdr:nvCxnSpPr>
      <xdr:spPr>
        <a:xfrm>
          <a:off x="15403286" y="1338943"/>
          <a:ext cx="97971" cy="3570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315685</xdr:colOff>
      <xdr:row>23</xdr:row>
      <xdr:rowOff>174171</xdr:rowOff>
    </xdr:from>
    <xdr:to>
      <xdr:col>22</xdr:col>
      <xdr:colOff>1047749</xdr:colOff>
      <xdr:row>26</xdr:row>
      <xdr:rowOff>5442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88F04F2-FBF3-4708-A8BC-DA8F43203A70}"/>
            </a:ext>
          </a:extLst>
        </xdr:cNvPr>
        <xdr:cNvSpPr txBox="1"/>
      </xdr:nvSpPr>
      <xdr:spPr>
        <a:xfrm>
          <a:off x="15283542" y="4555671"/>
          <a:ext cx="1344386" cy="4027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Out of Stock </a:t>
          </a:r>
        </a:p>
      </xdr:txBody>
    </xdr:sp>
    <xdr:clientData/>
  </xdr:twoCellAnchor>
  <xdr:twoCellAnchor>
    <xdr:from>
      <xdr:col>19</xdr:col>
      <xdr:colOff>136072</xdr:colOff>
      <xdr:row>18</xdr:row>
      <xdr:rowOff>54429</xdr:rowOff>
    </xdr:from>
    <xdr:to>
      <xdr:col>21</xdr:col>
      <xdr:colOff>285750</xdr:colOff>
      <xdr:row>18</xdr:row>
      <xdr:rowOff>68036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D75A89B-4B1E-4AC5-B937-FC4D9FCAB076}"/>
            </a:ext>
          </a:extLst>
        </xdr:cNvPr>
        <xdr:cNvCxnSpPr/>
      </xdr:nvCxnSpPr>
      <xdr:spPr>
        <a:xfrm flipH="1">
          <a:off x="12845143" y="3483429"/>
          <a:ext cx="2408464" cy="136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440691</xdr:colOff>
      <xdr:row>2</xdr:row>
      <xdr:rowOff>81643</xdr:rowOff>
    </xdr:from>
    <xdr:to>
      <xdr:col>9</xdr:col>
      <xdr:colOff>381000</xdr:colOff>
      <xdr:row>6</xdr:row>
      <xdr:rowOff>157843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903584" y="462643"/>
          <a:ext cx="494773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481148</xdr:colOff>
      <xdr:row>9</xdr:row>
      <xdr:rowOff>178527</xdr:rowOff>
    </xdr:from>
    <xdr:to>
      <xdr:col>10</xdr:col>
      <xdr:colOff>1469571</xdr:colOff>
      <xdr:row>32</xdr:row>
      <xdr:rowOff>13607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81148" y="1893027"/>
          <a:ext cx="10037173" cy="56045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Givens: The dispensing operations of one of a bank's ATM stations follow the normal distribution with: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μ =$4,200 per day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𝞼 = $720 per day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The ATM machine will send a notification in two instances: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a) When the available funds are less than </a:t>
          </a:r>
          <a:r>
            <a:rPr lang="en-US" sz="2400" b="0" baseline="0">
              <a:solidFill>
                <a:srgbClr val="FF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$2,500.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What % of days would this notification be sent to the bank?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b) When the available funds exceed </a:t>
          </a:r>
          <a:r>
            <a:rPr lang="en-US" sz="2400" b="0" baseline="0">
              <a:solidFill>
                <a:srgbClr val="FF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$6,000.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What % of days will this notification be sent to the bank?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c) What % of days the bank will not receive any notification?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400" b="0" baseline="0">
            <a:solidFill>
              <a:schemeClr val="tx1"/>
            </a:solidFill>
            <a:effectLst/>
            <a:latin typeface="Lucida Bright" panose="02040602050505020304" pitchFamily="18" charset="0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225425</xdr:colOff>
      <xdr:row>9</xdr:row>
      <xdr:rowOff>37556</xdr:rowOff>
    </xdr:from>
    <xdr:to>
      <xdr:col>11</xdr:col>
      <xdr:colOff>225425</xdr:colOff>
      <xdr:row>48</xdr:row>
      <xdr:rowOff>167096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flipH="1">
          <a:off x="11100254" y="1703070"/>
          <a:ext cx="0" cy="989402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1027338</xdr:colOff>
      <xdr:row>2</xdr:row>
      <xdr:rowOff>120196</xdr:rowOff>
    </xdr:from>
    <xdr:to>
      <xdr:col>15</xdr:col>
      <xdr:colOff>763994</xdr:colOff>
      <xdr:row>6</xdr:row>
      <xdr:rowOff>176893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0076088" y="501196"/>
          <a:ext cx="3560263" cy="81869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326571</xdr:colOff>
      <xdr:row>2</xdr:row>
      <xdr:rowOff>18142</xdr:rowOff>
    </xdr:from>
    <xdr:to>
      <xdr:col>8</xdr:col>
      <xdr:colOff>1347107</xdr:colOff>
      <xdr:row>7</xdr:row>
      <xdr:rowOff>31749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789464" y="399142"/>
          <a:ext cx="5538107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6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511628</xdr:colOff>
      <xdr:row>9</xdr:row>
      <xdr:rowOff>163920</xdr:rowOff>
    </xdr:from>
    <xdr:to>
      <xdr:col>9</xdr:col>
      <xdr:colOff>843643</xdr:colOff>
      <xdr:row>28</xdr:row>
      <xdr:rowOff>185057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11628" y="1829434"/>
          <a:ext cx="9247415" cy="38420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Givens:</a:t>
          </a:r>
        </a:p>
        <a:p>
          <a:endParaRPr lang="en-US" sz="2400" b="0" baseline="0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n = </a:t>
          </a:r>
          <a:r>
            <a:rPr lang="en-US" sz="2400" b="0" baseline="0">
              <a:solidFill>
                <a:srgbClr val="FF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10</a:t>
          </a:r>
        </a:p>
        <a:p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N = 15</a:t>
          </a:r>
        </a:p>
        <a:p>
          <a:endParaRPr lang="en-US" sz="2400" b="0" baseline="0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How many different samples are possible?</a:t>
          </a:r>
        </a:p>
        <a:p>
          <a:endParaRPr lang="en-US" sz="2400" b="1" baseline="0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="1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  <a:latin typeface="Lucida Bright" panose="020406020505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4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13606</xdr:colOff>
      <xdr:row>9</xdr:row>
      <xdr:rowOff>108312</xdr:rowOff>
    </xdr:from>
    <xdr:to>
      <xdr:col>10</xdr:col>
      <xdr:colOff>13606</xdr:colOff>
      <xdr:row>42</xdr:row>
      <xdr:rowOff>47352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flipH="1">
          <a:off x="10110106" y="1822812"/>
          <a:ext cx="0" cy="72596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170088</xdr:colOff>
      <xdr:row>2</xdr:row>
      <xdr:rowOff>61232</xdr:rowOff>
    </xdr:from>
    <xdr:to>
      <xdr:col>14</xdr:col>
      <xdr:colOff>333374</xdr:colOff>
      <xdr:row>6</xdr:row>
      <xdr:rowOff>126455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0266588" y="442232"/>
          <a:ext cx="3986893" cy="82722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10</xdr:col>
      <xdr:colOff>413656</xdr:colOff>
      <xdr:row>12</xdr:row>
      <xdr:rowOff>119742</xdr:rowOff>
    </xdr:from>
    <xdr:to>
      <xdr:col>12</xdr:col>
      <xdr:colOff>729342</xdr:colOff>
      <xdr:row>19</xdr:row>
      <xdr:rowOff>54428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F38ECD-81EC-4868-9AA4-B2860D1DB101}"/>
            </a:ext>
          </a:extLst>
        </xdr:cNvPr>
        <xdr:cNvSpPr txBox="1"/>
      </xdr:nvSpPr>
      <xdr:spPr>
        <a:xfrm>
          <a:off x="10765970" y="2340428"/>
          <a:ext cx="3407229" cy="12300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COMB (15,10)</a:t>
          </a:r>
        </a:p>
        <a:p>
          <a:r>
            <a:rPr lang="en-US" sz="2000"/>
            <a:t>COMB(#,Chosen)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showRowColHeaders="0" tabSelected="1" zoomScale="54" zoomScaleNormal="54" workbookViewId="0"/>
  </sheetViews>
  <sheetFormatPr defaultColWidth="9.140625" defaultRowHeight="15" x14ac:dyDescent="0.25"/>
  <cols>
    <col min="1" max="16384" width="9.140625" style="12"/>
  </cols>
  <sheetData>
    <row r="1" spans="1:1" x14ac:dyDescent="0.25">
      <c r="A1" s="12" t="s">
        <v>0</v>
      </c>
    </row>
    <row r="22" spans="5:11" x14ac:dyDescent="0.25">
      <c r="E22" s="63"/>
      <c r="F22" s="63"/>
      <c r="G22" s="63"/>
      <c r="H22" s="63"/>
      <c r="I22" s="63"/>
      <c r="J22" s="63"/>
      <c r="K22" s="63"/>
    </row>
    <row r="23" spans="5:11" x14ac:dyDescent="0.25">
      <c r="E23" s="63"/>
      <c r="F23" s="63"/>
      <c r="G23" s="63"/>
      <c r="H23" s="63"/>
      <c r="I23" s="63"/>
      <c r="J23" s="63"/>
      <c r="K23" s="63"/>
    </row>
    <row r="24" spans="5:11" x14ac:dyDescent="0.25">
      <c r="E24" s="63"/>
      <c r="F24" s="63"/>
      <c r="G24" s="63"/>
      <c r="H24" s="63"/>
      <c r="I24" s="63"/>
      <c r="J24" s="63"/>
      <c r="K24" s="63"/>
    </row>
    <row r="25" spans="5:11" x14ac:dyDescent="0.25">
      <c r="E25" s="63"/>
      <c r="F25" s="63"/>
      <c r="G25" s="63"/>
      <c r="H25" s="63"/>
      <c r="I25" s="63"/>
      <c r="J25" s="63"/>
      <c r="K25" s="63"/>
    </row>
    <row r="26" spans="5:11" x14ac:dyDescent="0.25">
      <c r="E26" s="63"/>
      <c r="F26" s="63"/>
      <c r="G26" s="63"/>
      <c r="H26" s="63"/>
      <c r="I26" s="63"/>
      <c r="J26" s="63"/>
      <c r="K26" s="63"/>
    </row>
    <row r="27" spans="5:11" x14ac:dyDescent="0.25">
      <c r="E27" s="63"/>
      <c r="F27" s="63"/>
      <c r="G27" s="63"/>
      <c r="H27" s="63"/>
      <c r="I27" s="63"/>
      <c r="J27" s="63"/>
      <c r="K27" s="63"/>
    </row>
    <row r="28" spans="5:11" x14ac:dyDescent="0.25">
      <c r="E28" s="63"/>
      <c r="F28" s="63"/>
      <c r="G28" s="63"/>
      <c r="H28" s="63"/>
      <c r="I28" s="63"/>
      <c r="J28" s="63"/>
      <c r="K28" s="63"/>
    </row>
    <row r="29" spans="5:11" x14ac:dyDescent="0.25">
      <c r="E29" s="63"/>
      <c r="F29" s="63"/>
      <c r="G29" s="63"/>
      <c r="H29" s="63"/>
      <c r="I29" s="63"/>
      <c r="J29" s="63"/>
      <c r="K29" s="63"/>
    </row>
  </sheetData>
  <mergeCells count="1">
    <mergeCell ref="E22:K29"/>
  </mergeCells>
  <pageMargins left="0.7" right="0.7" top="0.75" bottom="0.75" header="0.3" footer="0.3"/>
  <pageSetup scale="4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8:Q73"/>
  <sheetViews>
    <sheetView zoomScale="70" zoomScaleNormal="70" workbookViewId="0">
      <selection activeCell="S39" sqref="A1:S39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6.7109375" style="3" customWidth="1"/>
    <col min="7" max="7" width="16.28515625" style="3" customWidth="1"/>
    <col min="8" max="8" width="26" style="3" customWidth="1"/>
    <col min="9" max="9" width="25.140625" style="3" customWidth="1"/>
    <col min="10" max="10" width="25.570312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9.28515625" style="3" customWidth="1"/>
    <col min="16" max="16" width="13" style="3" customWidth="1"/>
    <col min="17" max="17" width="17" style="3" customWidth="1"/>
    <col min="18" max="18" width="6.28515625" style="3" customWidth="1"/>
    <col min="19" max="19" width="17.28515625" style="3" customWidth="1"/>
    <col min="20" max="20" width="6.285156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8" spans="6:17" ht="25.9" customHeight="1" x14ac:dyDescent="0.25">
      <c r="F18" s="59" t="s">
        <v>38</v>
      </c>
      <c r="G18" s="59" t="s">
        <v>39</v>
      </c>
    </row>
    <row r="19" spans="6:17" ht="22.9" customHeight="1" x14ac:dyDescent="0.25">
      <c r="F19" s="60">
        <v>1</v>
      </c>
      <c r="G19" s="61">
        <v>2340</v>
      </c>
    </row>
    <row r="20" spans="6:17" ht="22.9" customHeight="1" x14ac:dyDescent="0.25">
      <c r="F20" s="60">
        <v>2</v>
      </c>
      <c r="G20" s="61">
        <v>2456</v>
      </c>
    </row>
    <row r="21" spans="6:17" ht="27" customHeight="1" x14ac:dyDescent="0.25">
      <c r="F21" s="60">
        <v>3</v>
      </c>
      <c r="G21" s="61">
        <v>2187</v>
      </c>
    </row>
    <row r="22" spans="6:17" ht="25.9" customHeight="1" x14ac:dyDescent="0.25">
      <c r="F22" s="60">
        <v>4</v>
      </c>
      <c r="G22" s="61">
        <v>3001</v>
      </c>
    </row>
    <row r="23" spans="6:17" ht="2.25" customHeight="1" x14ac:dyDescent="0.25">
      <c r="F23" s="60"/>
      <c r="G23" s="61"/>
    </row>
    <row r="24" spans="6:17" ht="19.899999999999999" customHeight="1" x14ac:dyDescent="0.25">
      <c r="F24" s="60">
        <v>5</v>
      </c>
      <c r="G24" s="61">
        <v>2745</v>
      </c>
    </row>
    <row r="25" spans="6:17" ht="22.15" customHeight="1" x14ac:dyDescent="0.25">
      <c r="F25" s="60">
        <v>6</v>
      </c>
      <c r="G25" s="61">
        <v>2898</v>
      </c>
    </row>
    <row r="26" spans="6:17" ht="28.15" customHeight="1" x14ac:dyDescent="0.25">
      <c r="F26" s="60">
        <v>7</v>
      </c>
      <c r="G26" s="61">
        <v>2927</v>
      </c>
    </row>
    <row r="27" spans="6:17" ht="25.15" customHeight="1" x14ac:dyDescent="0.25"/>
    <row r="28" spans="6:17" ht="25.9" customHeight="1" x14ac:dyDescent="0.25"/>
    <row r="29" spans="6:17" ht="21" customHeight="1" x14ac:dyDescent="0.25">
      <c r="O29" s="72">
        <f>114.39*17+2193</f>
        <v>4137.63</v>
      </c>
      <c r="Q29" s="73">
        <f>ROUNDUP(O29,0)</f>
        <v>4138</v>
      </c>
    </row>
    <row r="30" spans="6:17" ht="24" customHeight="1" x14ac:dyDescent="0.25">
      <c r="O30" s="72"/>
      <c r="Q30" s="73"/>
    </row>
    <row r="31" spans="6:17" ht="25.15" customHeight="1" x14ac:dyDescent="0.25"/>
    <row r="32" spans="6:17" ht="16.899999999999999" customHeight="1" x14ac:dyDescent="0.25"/>
    <row r="33" spans="3:13" ht="19.899999999999999" customHeight="1" x14ac:dyDescent="0.25"/>
    <row r="34" spans="3:13" ht="18.600000000000001" customHeight="1" x14ac:dyDescent="0.25"/>
    <row r="35" spans="3:13" ht="18" customHeight="1" x14ac:dyDescent="0.25"/>
    <row r="36" spans="3:13" ht="18" customHeight="1" x14ac:dyDescent="0.25"/>
    <row r="37" spans="3:13" ht="15.6" customHeight="1" x14ac:dyDescent="0.25">
      <c r="F37" s="7"/>
      <c r="G37" s="7"/>
      <c r="H37" s="7"/>
      <c r="I37" s="7"/>
      <c r="J37" s="7"/>
      <c r="K37" s="7"/>
    </row>
    <row r="38" spans="3:13" ht="15.6" customHeight="1" x14ac:dyDescent="0.25">
      <c r="E38" s="7"/>
      <c r="F38" s="7"/>
      <c r="G38" s="7"/>
      <c r="H38" s="7"/>
      <c r="I38" s="7"/>
      <c r="J38" s="7"/>
      <c r="K38" s="7"/>
    </row>
    <row r="39" spans="3:13" x14ac:dyDescent="0.25">
      <c r="E39" s="7"/>
      <c r="F39" s="7"/>
      <c r="G39" s="7"/>
      <c r="H39" s="7"/>
      <c r="I39" s="7"/>
      <c r="J39" s="7"/>
      <c r="K39" s="7"/>
    </row>
    <row r="40" spans="3:13" ht="51.6" customHeight="1" x14ac:dyDescent="0.25">
      <c r="E40" s="7"/>
      <c r="F40" s="7"/>
      <c r="G40" s="7"/>
      <c r="H40" s="7"/>
      <c r="I40" s="7"/>
      <c r="J40" s="7"/>
      <c r="K40" s="7"/>
    </row>
    <row r="41" spans="3:13" ht="24" customHeight="1" x14ac:dyDescent="0.25">
      <c r="E41" s="7"/>
      <c r="F41" s="7"/>
      <c r="G41" s="7"/>
      <c r="H41" s="7"/>
      <c r="I41" s="7"/>
      <c r="J41" s="7"/>
      <c r="K41" s="7"/>
    </row>
    <row r="42" spans="3:13" ht="24.6" customHeight="1" x14ac:dyDescent="0.25">
      <c r="E42" s="7"/>
      <c r="F42" s="7"/>
      <c r="G42" s="7"/>
      <c r="H42" s="7"/>
      <c r="I42" s="7"/>
      <c r="J42" s="7"/>
      <c r="K42" s="7"/>
    </row>
    <row r="43" spans="3:13" ht="22.15" customHeight="1" x14ac:dyDescent="0.25">
      <c r="E43" s="7"/>
      <c r="F43" s="7"/>
      <c r="G43" s="7"/>
      <c r="H43" s="7"/>
      <c r="I43" s="7"/>
      <c r="J43" s="7"/>
      <c r="K43" s="7"/>
    </row>
    <row r="44" spans="3:13" ht="21.6" customHeight="1" x14ac:dyDescent="0.25">
      <c r="E44" s="7"/>
      <c r="F44" s="7"/>
      <c r="G44" s="7"/>
      <c r="H44" s="7"/>
      <c r="I44" s="7"/>
      <c r="J44" s="7"/>
      <c r="K44" s="7"/>
      <c r="M44" s="2"/>
    </row>
    <row r="45" spans="3:13" ht="27.6" customHeight="1" x14ac:dyDescent="0.25">
      <c r="E45" s="7"/>
      <c r="F45" s="7"/>
      <c r="G45" s="7"/>
      <c r="H45" s="7"/>
      <c r="I45" s="7"/>
      <c r="J45" s="7"/>
      <c r="K45" s="7"/>
      <c r="M45" s="4"/>
    </row>
    <row r="46" spans="3:13" x14ac:dyDescent="0.25">
      <c r="C46" s="7"/>
      <c r="D46" s="7"/>
      <c r="E46" s="7"/>
      <c r="F46" s="7"/>
      <c r="G46" s="7"/>
      <c r="H46" s="7"/>
      <c r="I46" s="7"/>
      <c r="J46" s="7"/>
      <c r="K46" s="7"/>
      <c r="M46" s="4"/>
    </row>
    <row r="47" spans="3:13" x14ac:dyDescent="0.25">
      <c r="C47" s="7"/>
      <c r="D47" s="7"/>
      <c r="E47" s="7"/>
      <c r="F47" s="7"/>
      <c r="G47" s="7"/>
      <c r="H47" s="7"/>
      <c r="I47" s="7"/>
      <c r="J47" s="7"/>
      <c r="K47" s="7"/>
      <c r="M47" s="4"/>
    </row>
    <row r="48" spans="3:13" x14ac:dyDescent="0.25">
      <c r="C48" s="7"/>
      <c r="D48" s="7"/>
      <c r="E48" s="7"/>
      <c r="F48" s="7"/>
      <c r="G48" s="7"/>
      <c r="H48" s="7"/>
      <c r="I48" s="7"/>
      <c r="J48" s="7"/>
      <c r="M48" s="4"/>
    </row>
    <row r="49" spans="2:13" ht="15" customHeight="1" x14ac:dyDescent="0.25">
      <c r="C49" s="7"/>
      <c r="D49" s="7"/>
      <c r="E49" s="7"/>
      <c r="F49" s="7"/>
      <c r="G49" s="7"/>
      <c r="H49" s="7"/>
      <c r="I49" s="7"/>
      <c r="J49" s="7"/>
      <c r="M49" s="4"/>
    </row>
    <row r="50" spans="2:13" ht="14.45" customHeight="1" x14ac:dyDescent="0.25">
      <c r="B50" s="6"/>
      <c r="C50" s="7"/>
      <c r="D50" s="7"/>
      <c r="E50" s="7"/>
      <c r="F50" s="7"/>
      <c r="G50" s="7"/>
      <c r="H50" s="7"/>
      <c r="I50" s="7"/>
      <c r="J50" s="7"/>
      <c r="K50" s="7"/>
      <c r="M50" s="4"/>
    </row>
    <row r="51" spans="2:13" ht="14.45" customHeight="1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M51" s="4"/>
    </row>
    <row r="52" spans="2:13" x14ac:dyDescent="0.25">
      <c r="C52" s="7"/>
      <c r="D52" s="7"/>
      <c r="E52" s="7"/>
      <c r="F52" s="7"/>
      <c r="G52" s="7"/>
      <c r="H52" s="7"/>
      <c r="I52" s="7"/>
      <c r="J52" s="7"/>
      <c r="K52" s="7"/>
      <c r="M52" s="4"/>
    </row>
    <row r="53" spans="2:13" x14ac:dyDescent="0.25">
      <c r="C53" s="7"/>
      <c r="D53" s="7"/>
      <c r="E53" s="7"/>
      <c r="F53" s="7"/>
      <c r="G53" s="7"/>
      <c r="H53" s="7"/>
      <c r="I53" s="7"/>
      <c r="J53" s="7"/>
      <c r="K53" s="7"/>
      <c r="M53" s="4"/>
    </row>
    <row r="54" spans="2:13" x14ac:dyDescent="0.25">
      <c r="C54" s="7"/>
      <c r="D54" s="7"/>
      <c r="E54" s="7"/>
      <c r="F54" s="7"/>
      <c r="G54" s="7"/>
      <c r="H54" s="7"/>
      <c r="I54" s="7"/>
      <c r="J54" s="7"/>
      <c r="K54" s="7"/>
    </row>
    <row r="55" spans="2:13" x14ac:dyDescent="0.25">
      <c r="C55" s="7"/>
      <c r="D55" s="7"/>
      <c r="E55" s="7"/>
      <c r="F55" s="7"/>
      <c r="G55" s="7"/>
      <c r="H55" s="7"/>
      <c r="I55" s="7"/>
      <c r="J55" s="7"/>
      <c r="K55" s="7"/>
    </row>
    <row r="56" spans="2:13" x14ac:dyDescent="0.25">
      <c r="C56" s="7"/>
      <c r="D56" s="7"/>
      <c r="E56" s="7"/>
      <c r="F56" s="7"/>
      <c r="G56" s="7"/>
      <c r="H56" s="7"/>
      <c r="I56" s="7"/>
      <c r="J56" s="7"/>
      <c r="K56" s="7"/>
    </row>
    <row r="57" spans="2:13" x14ac:dyDescent="0.25">
      <c r="C57" s="7"/>
      <c r="D57" s="7"/>
      <c r="E57" s="7"/>
      <c r="F57" s="7"/>
      <c r="G57" s="7"/>
      <c r="H57" s="7"/>
      <c r="I57" s="7"/>
      <c r="J57" s="7"/>
      <c r="K57" s="7"/>
    </row>
    <row r="58" spans="2:13" x14ac:dyDescent="0.25">
      <c r="C58" s="7"/>
      <c r="D58" s="7"/>
      <c r="E58" s="7"/>
      <c r="F58" s="7"/>
      <c r="G58" s="7"/>
      <c r="H58" s="7"/>
      <c r="I58" s="7"/>
      <c r="J58" s="7"/>
      <c r="K58" s="7"/>
    </row>
    <row r="59" spans="2:13" x14ac:dyDescent="0.25">
      <c r="C59" s="7"/>
      <c r="D59" s="7"/>
      <c r="E59" s="7"/>
      <c r="F59" s="7"/>
      <c r="G59" s="7"/>
      <c r="H59" s="7"/>
      <c r="I59" s="7"/>
      <c r="J59" s="7"/>
      <c r="K59" s="7"/>
    </row>
    <row r="60" spans="2:13" x14ac:dyDescent="0.25">
      <c r="C60" s="7"/>
      <c r="D60" s="7"/>
      <c r="E60" s="7"/>
      <c r="F60" s="7"/>
      <c r="G60" s="7"/>
      <c r="H60" s="7"/>
      <c r="I60" s="7"/>
      <c r="J60" s="7"/>
      <c r="K60" s="7"/>
    </row>
    <row r="61" spans="2:13" x14ac:dyDescent="0.25">
      <c r="C61" s="7"/>
      <c r="D61" s="7"/>
      <c r="E61" s="7"/>
      <c r="F61" s="7"/>
      <c r="G61" s="7"/>
      <c r="H61" s="7"/>
      <c r="I61" s="7"/>
      <c r="J61" s="7"/>
      <c r="K61" s="7"/>
    </row>
    <row r="62" spans="2:13" x14ac:dyDescent="0.25">
      <c r="C62" s="7"/>
      <c r="D62" s="7"/>
      <c r="E62" s="7"/>
      <c r="F62" s="7"/>
      <c r="G62" s="7"/>
      <c r="H62" s="7"/>
      <c r="I62" s="7"/>
      <c r="J62" s="7"/>
      <c r="K62" s="7"/>
    </row>
    <row r="63" spans="2:13" x14ac:dyDescent="0.25">
      <c r="C63" s="7"/>
      <c r="D63" s="7"/>
      <c r="E63" s="7"/>
      <c r="F63" s="7"/>
      <c r="G63" s="7"/>
      <c r="H63" s="7"/>
      <c r="I63" s="7"/>
      <c r="J63" s="7"/>
      <c r="K63" s="7"/>
    </row>
    <row r="64" spans="2:13" x14ac:dyDescent="0.25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25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25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25">
      <c r="C67" s="7"/>
      <c r="D67" s="7"/>
      <c r="E67" s="7"/>
      <c r="F67" s="7"/>
      <c r="G67" s="7"/>
      <c r="H67" s="7"/>
      <c r="I67" s="7"/>
      <c r="J67" s="7"/>
      <c r="K67" s="7"/>
    </row>
    <row r="68" spans="3:11" ht="15" customHeight="1" x14ac:dyDescent="0.25">
      <c r="C68" s="7"/>
      <c r="D68" s="7"/>
      <c r="E68" s="7"/>
      <c r="F68" s="7"/>
      <c r="G68" s="7"/>
      <c r="H68" s="7"/>
      <c r="I68" s="7"/>
      <c r="J68" s="7"/>
      <c r="K68" s="7"/>
    </row>
    <row r="69" spans="3:11" ht="15" customHeight="1" x14ac:dyDescent="0.25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25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25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25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25">
      <c r="C73" s="7"/>
      <c r="D73" s="7"/>
      <c r="E73" s="7"/>
      <c r="F73" s="7"/>
      <c r="G73" s="7"/>
      <c r="H73" s="7"/>
      <c r="I73" s="7"/>
      <c r="J73" s="7"/>
      <c r="K73" s="7"/>
    </row>
  </sheetData>
  <mergeCells count="2">
    <mergeCell ref="O29:O30"/>
    <mergeCell ref="Q29:Q30"/>
  </mergeCells>
  <pageMargins left="0.7" right="0.7" top="0.75" bottom="0.75" header="0.3" footer="0.3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M10:W58"/>
  <sheetViews>
    <sheetView zoomScale="70" zoomScaleNormal="70" workbookViewId="0">
      <selection activeCell="AA34" sqref="A1:AA34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0.1406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8.5703125" style="3" customWidth="1"/>
    <col min="15" max="15" width="13.140625" style="3" customWidth="1"/>
    <col min="16" max="16" width="9.28515625" style="3" customWidth="1"/>
    <col min="17" max="17" width="9" style="3" customWidth="1"/>
    <col min="18" max="18" width="11.42578125" style="3" customWidth="1"/>
    <col min="19" max="19" width="12.85546875" style="3" customWidth="1"/>
    <col min="20" max="21" width="10.28515625" style="3" customWidth="1"/>
    <col min="22" max="23" width="9.28515625" style="3" customWidth="1"/>
    <col min="24" max="16384" width="9.140625" style="3"/>
  </cols>
  <sheetData>
    <row r="10" spans="22:23" ht="31.5" x14ac:dyDescent="0.5">
      <c r="V10" s="74"/>
      <c r="W10" s="74"/>
    </row>
    <row r="24" spans="14:17" x14ac:dyDescent="0.25">
      <c r="N24" s="75"/>
      <c r="O24" s="75"/>
    </row>
    <row r="25" spans="14:17" ht="21" customHeight="1" x14ac:dyDescent="0.25">
      <c r="N25" s="75"/>
      <c r="O25" s="75"/>
    </row>
    <row r="26" spans="14:17" ht="21" customHeight="1" x14ac:dyDescent="0.25">
      <c r="N26" s="75"/>
      <c r="O26" s="75"/>
    </row>
    <row r="27" spans="14:17" ht="33.6" customHeight="1" x14ac:dyDescent="0.25">
      <c r="P27" s="77">
        <f>((0.4*0.4))/((0.4*0.4)+((0.94*0.02)))</f>
        <v>0.89485458612975388</v>
      </c>
      <c r="Q27" s="77"/>
    </row>
    <row r="28" spans="14:17" ht="21" customHeight="1" x14ac:dyDescent="0.25"/>
    <row r="29" spans="14:17" ht="21" customHeight="1" x14ac:dyDescent="0.45">
      <c r="P29" s="76"/>
      <c r="Q29" s="76"/>
    </row>
    <row r="30" spans="14:17" ht="21" customHeight="1" x14ac:dyDescent="0.25"/>
    <row r="31" spans="14:17" ht="21" customHeight="1" x14ac:dyDescent="0.25"/>
    <row r="32" spans="14:17" ht="21" customHeight="1" x14ac:dyDescent="0.25"/>
    <row r="33" spans="13:13" ht="24.6" customHeight="1" x14ac:dyDescent="0.25"/>
    <row r="34" spans="13:13" ht="23.45" customHeight="1" x14ac:dyDescent="0.25"/>
    <row r="35" spans="13:13" ht="21" customHeight="1" x14ac:dyDescent="0.25"/>
    <row r="36" spans="13:13" ht="25.15" customHeight="1" x14ac:dyDescent="0.25"/>
    <row r="37" spans="13:13" ht="22.9" customHeight="1" x14ac:dyDescent="0.25"/>
    <row r="38" spans="13:13" ht="21.6" customHeight="1" x14ac:dyDescent="0.25"/>
    <row r="40" spans="13:13" ht="22.9" customHeight="1" x14ac:dyDescent="0.25"/>
    <row r="41" spans="13:13" ht="18.600000000000001" customHeight="1" x14ac:dyDescent="0.25"/>
    <row r="42" spans="13:13" ht="18.600000000000001" customHeight="1" x14ac:dyDescent="0.25"/>
    <row r="43" spans="13:13" ht="19.149999999999999" customHeight="1" x14ac:dyDescent="0.25"/>
    <row r="44" spans="13:13" ht="16.899999999999999" customHeight="1" x14ac:dyDescent="0.25">
      <c r="M44" s="2"/>
    </row>
    <row r="45" spans="13:13" ht="15" customHeight="1" x14ac:dyDescent="0.25">
      <c r="M45" s="4"/>
    </row>
    <row r="46" spans="13:13" x14ac:dyDescent="0.25">
      <c r="M46" s="4"/>
    </row>
    <row r="47" spans="13:13" x14ac:dyDescent="0.25">
      <c r="M47" s="4"/>
    </row>
    <row r="48" spans="13:13" x14ac:dyDescent="0.25">
      <c r="M48" s="4"/>
    </row>
    <row r="49" spans="13:13" x14ac:dyDescent="0.25">
      <c r="M49" s="4"/>
    </row>
    <row r="50" spans="13:13" x14ac:dyDescent="0.25">
      <c r="M50" s="4"/>
    </row>
    <row r="51" spans="13:13" x14ac:dyDescent="0.25">
      <c r="M51" s="4"/>
    </row>
    <row r="56" spans="13:13" ht="14.45" customHeight="1" x14ac:dyDescent="0.25"/>
    <row r="57" spans="13:13" ht="14.45" customHeight="1" x14ac:dyDescent="0.25"/>
    <row r="58" spans="13:13" ht="14.45" customHeight="1" x14ac:dyDescent="0.25"/>
  </sheetData>
  <mergeCells count="6">
    <mergeCell ref="V10:W10"/>
    <mergeCell ref="N24:O24"/>
    <mergeCell ref="N25:O25"/>
    <mergeCell ref="N26:O26"/>
    <mergeCell ref="P29:Q29"/>
    <mergeCell ref="P27:Q27"/>
  </mergeCells>
  <pageMargins left="0.7" right="0.7" top="0.75" bottom="0.75" header="0.3" footer="0.3"/>
  <pageSetup scale="4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C13:T76"/>
  <sheetViews>
    <sheetView zoomScale="70" zoomScaleNormal="70" workbookViewId="0">
      <selection activeCell="U52" sqref="A1:U52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13.42578125" style="3" customWidth="1"/>
    <col min="6" max="6" width="12.5703125" style="3" customWidth="1"/>
    <col min="7" max="7" width="19.85546875" style="3" customWidth="1"/>
    <col min="8" max="8" width="26.7109375" style="3" customWidth="1"/>
    <col min="9" max="9" width="16" style="3" customWidth="1"/>
    <col min="10" max="10" width="17.5703125" style="3" customWidth="1"/>
    <col min="11" max="11" width="11.85546875" style="3" customWidth="1"/>
    <col min="12" max="12" width="11.5703125" style="3" customWidth="1"/>
    <col min="13" max="13" width="10.5703125" style="3" customWidth="1"/>
    <col min="14" max="14" width="6.28515625" style="3" customWidth="1"/>
    <col min="15" max="15" width="8.28515625" style="3" customWidth="1"/>
    <col min="16" max="16" width="9.140625" style="3"/>
    <col min="17" max="17" width="7.42578125" style="3" customWidth="1"/>
    <col min="18" max="18" width="9.140625" style="3"/>
    <col min="19" max="19" width="11.5703125" style="3" customWidth="1"/>
    <col min="20" max="20" width="17.140625" style="3" customWidth="1"/>
    <col min="21" max="21" width="10.5703125" style="3" customWidth="1"/>
    <col min="22" max="16384" width="9.140625" style="3"/>
  </cols>
  <sheetData>
    <row r="13" spans="9:9" ht="32.25" x14ac:dyDescent="0.4">
      <c r="I13" s="13"/>
    </row>
    <row r="14" spans="9:9" ht="30" customHeight="1" x14ac:dyDescent="0.25"/>
    <row r="16" spans="9:9" ht="28.15" customHeight="1" x14ac:dyDescent="0.25"/>
    <row r="18" spans="10:20" ht="27.75" customHeight="1" x14ac:dyDescent="0.45">
      <c r="S18" s="76"/>
      <c r="T18" s="76"/>
    </row>
    <row r="19" spans="10:20" ht="27.75" customHeight="1" x14ac:dyDescent="0.45">
      <c r="S19" s="31"/>
      <c r="T19" s="31"/>
    </row>
    <row r="20" spans="10:20" ht="27.75" customHeight="1" x14ac:dyDescent="0.45">
      <c r="S20" s="31"/>
      <c r="T20" s="31"/>
    </row>
    <row r="21" spans="10:20" ht="27.75" customHeight="1" x14ac:dyDescent="0.45">
      <c r="S21" s="31"/>
      <c r="T21" s="31"/>
    </row>
    <row r="22" spans="10:20" ht="27.75" customHeight="1" x14ac:dyDescent="0.45">
      <c r="S22" s="31"/>
      <c r="T22" s="31"/>
    </row>
    <row r="23" spans="10:20" ht="27.75" customHeight="1" x14ac:dyDescent="0.45">
      <c r="S23" s="31"/>
      <c r="T23" s="31"/>
    </row>
    <row r="24" spans="10:20" ht="27.75" customHeight="1" x14ac:dyDescent="0.45">
      <c r="S24" s="31"/>
      <c r="T24" s="31"/>
    </row>
    <row r="25" spans="10:20" ht="30" customHeight="1" x14ac:dyDescent="0.45">
      <c r="J25" s="78">
        <f>_xlfn.NORM.S.INV(0.005)</f>
        <v>-2.5758293035488999</v>
      </c>
      <c r="K25" s="78"/>
      <c r="S25" s="19"/>
    </row>
    <row r="26" spans="10:20" ht="27" customHeight="1" x14ac:dyDescent="0.25"/>
    <row r="27" spans="10:20" ht="31.9" customHeight="1" x14ac:dyDescent="0.25">
      <c r="J27" s="78">
        <f>_xlfn.NORM.S.INV(0.995)</f>
        <v>2.5758293035488999</v>
      </c>
      <c r="K27" s="78"/>
    </row>
    <row r="28" spans="10:20" ht="22.5" customHeight="1" x14ac:dyDescent="0.25"/>
    <row r="29" spans="10:20" ht="23.25" customHeight="1" x14ac:dyDescent="0.25"/>
    <row r="30" spans="10:20" ht="25.15" customHeight="1" x14ac:dyDescent="0.25"/>
    <row r="31" spans="10:20" ht="25.9" customHeight="1" x14ac:dyDescent="0.25"/>
    <row r="32" spans="10:20" ht="25.15" customHeight="1" x14ac:dyDescent="0.25"/>
    <row r="33" spans="10:11" ht="24" customHeight="1" x14ac:dyDescent="0.25"/>
    <row r="34" spans="10:11" ht="34.9" customHeight="1" x14ac:dyDescent="0.25">
      <c r="J34" s="79">
        <f>(203.5-200)/(16/(SQRT(50)))</f>
        <v>1.5467960838455728</v>
      </c>
      <c r="K34" s="79"/>
    </row>
    <row r="35" spans="10:11" ht="23.25" customHeight="1" x14ac:dyDescent="0.25"/>
    <row r="36" spans="10:11" ht="24" customHeight="1" x14ac:dyDescent="0.25"/>
    <row r="37" spans="10:11" ht="27.75" customHeight="1" x14ac:dyDescent="0.25"/>
    <row r="38" spans="10:11" ht="18" customHeight="1" x14ac:dyDescent="0.25"/>
    <row r="39" spans="10:11" ht="28.5" customHeight="1" x14ac:dyDescent="0.25"/>
    <row r="40" spans="10:11" ht="15.6" customHeight="1" x14ac:dyDescent="0.25"/>
    <row r="41" spans="10:11" ht="15.6" customHeight="1" x14ac:dyDescent="0.25"/>
    <row r="43" spans="10:11" ht="27.75" customHeight="1" x14ac:dyDescent="0.25"/>
    <row r="44" spans="10:11" ht="24" customHeight="1" x14ac:dyDescent="0.25"/>
    <row r="45" spans="10:11" ht="24.6" customHeight="1" x14ac:dyDescent="0.25"/>
    <row r="46" spans="10:11" ht="22.15" customHeight="1" x14ac:dyDescent="0.25"/>
    <row r="47" spans="10:11" ht="21.6" customHeight="1" x14ac:dyDescent="0.25"/>
    <row r="48" spans="10:11" ht="27.6" customHeight="1" x14ac:dyDescent="0.25"/>
    <row r="52" spans="3:8" ht="15" customHeight="1" x14ac:dyDescent="0.25"/>
    <row r="53" spans="3:8" ht="14.45" customHeight="1" x14ac:dyDescent="0.25"/>
    <row r="54" spans="3:8" ht="14.45" customHeight="1" x14ac:dyDescent="0.25"/>
    <row r="56" spans="3:8" x14ac:dyDescent="0.25">
      <c r="C56" s="7"/>
      <c r="D56" s="7"/>
      <c r="E56" s="7"/>
    </row>
    <row r="57" spans="3:8" x14ac:dyDescent="0.25">
      <c r="C57" s="7"/>
      <c r="D57" s="7"/>
      <c r="E57" s="7"/>
      <c r="F57" s="7"/>
      <c r="G57" s="7"/>
      <c r="H57" s="7"/>
    </row>
    <row r="58" spans="3:8" x14ac:dyDescent="0.25">
      <c r="C58" s="7"/>
      <c r="D58" s="7"/>
      <c r="E58" s="7"/>
      <c r="F58" s="7"/>
      <c r="G58" s="7"/>
      <c r="H58" s="7"/>
    </row>
    <row r="59" spans="3:8" x14ac:dyDescent="0.25">
      <c r="C59" s="7"/>
      <c r="D59" s="7"/>
      <c r="E59" s="7"/>
      <c r="F59" s="7"/>
      <c r="G59" s="7"/>
      <c r="H59" s="7"/>
    </row>
    <row r="60" spans="3:8" x14ac:dyDescent="0.25">
      <c r="C60" s="7"/>
      <c r="D60" s="7"/>
      <c r="E60" s="7"/>
      <c r="F60" s="7"/>
      <c r="G60" s="7"/>
      <c r="H60" s="7"/>
    </row>
    <row r="61" spans="3:8" x14ac:dyDescent="0.25">
      <c r="C61" s="7"/>
      <c r="D61" s="7"/>
    </row>
    <row r="62" spans="3:8" x14ac:dyDescent="0.25">
      <c r="C62" s="7"/>
      <c r="D62" s="7"/>
    </row>
    <row r="63" spans="3:8" x14ac:dyDescent="0.25">
      <c r="C63" s="7"/>
      <c r="D63" s="7"/>
    </row>
    <row r="69" spans="3:8" x14ac:dyDescent="0.25">
      <c r="F69" s="7"/>
      <c r="G69" s="7"/>
      <c r="H69" s="7"/>
    </row>
    <row r="70" spans="3:8" x14ac:dyDescent="0.25">
      <c r="F70" s="7"/>
      <c r="G70" s="7"/>
      <c r="H70" s="7"/>
    </row>
    <row r="71" spans="3:8" ht="15" customHeight="1" x14ac:dyDescent="0.25">
      <c r="F71" s="7"/>
      <c r="G71" s="7"/>
      <c r="H71" s="7"/>
    </row>
    <row r="72" spans="3:8" ht="15" customHeight="1" x14ac:dyDescent="0.25">
      <c r="F72" s="7"/>
      <c r="G72" s="7"/>
      <c r="H72" s="7"/>
    </row>
    <row r="73" spans="3:8" x14ac:dyDescent="0.25">
      <c r="F73" s="7"/>
      <c r="G73" s="7"/>
      <c r="H73" s="7"/>
    </row>
    <row r="74" spans="3:8" x14ac:dyDescent="0.25">
      <c r="F74" s="7"/>
      <c r="G74" s="7"/>
      <c r="H74" s="7"/>
    </row>
    <row r="75" spans="3:8" x14ac:dyDescent="0.25">
      <c r="F75" s="7"/>
      <c r="G75" s="7"/>
      <c r="H75" s="7"/>
    </row>
    <row r="76" spans="3:8" x14ac:dyDescent="0.25">
      <c r="C76" s="7"/>
      <c r="D76" s="7"/>
      <c r="E76" s="7"/>
      <c r="F76" s="7"/>
      <c r="G76" s="7"/>
      <c r="H76" s="7"/>
    </row>
  </sheetData>
  <mergeCells count="4">
    <mergeCell ref="J25:K25"/>
    <mergeCell ref="J27:K27"/>
    <mergeCell ref="S18:T18"/>
    <mergeCell ref="J34:K34"/>
  </mergeCells>
  <pageMargins left="0.7" right="0.7" top="0.75" bottom="0.75" header="0.3" footer="0.3"/>
  <pageSetup scale="3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G15:R45"/>
  <sheetViews>
    <sheetView zoomScale="70" zoomScaleNormal="70" workbookViewId="0">
      <selection activeCell="V60" sqref="A1:V60"/>
    </sheetView>
  </sheetViews>
  <sheetFormatPr defaultColWidth="9.140625" defaultRowHeight="15" x14ac:dyDescent="0.25"/>
  <cols>
    <col min="1" max="1" width="18.42578125" style="3" customWidth="1"/>
    <col min="2" max="2" width="15.7109375" style="3" customWidth="1"/>
    <col min="3" max="4" width="13.85546875" style="3" customWidth="1"/>
    <col min="5" max="5" width="16" style="3" customWidth="1"/>
    <col min="6" max="6" width="11.28515625" style="3" customWidth="1"/>
    <col min="7" max="7" width="12.42578125" style="3" customWidth="1"/>
    <col min="8" max="8" width="14.7109375" style="3" customWidth="1"/>
    <col min="9" max="9" width="15.7109375" style="3" customWidth="1"/>
    <col min="10" max="11" width="16.7109375" style="3" customWidth="1"/>
    <col min="12" max="12" width="21.140625" style="3" customWidth="1"/>
    <col min="13" max="13" width="17.85546875" style="3" customWidth="1"/>
    <col min="14" max="14" width="21.42578125" style="3" customWidth="1"/>
    <col min="15" max="15" width="11.5703125" style="3" customWidth="1"/>
    <col min="16" max="16" width="11.7109375" style="3" customWidth="1"/>
    <col min="17" max="17" width="11.140625" style="3" customWidth="1"/>
    <col min="18" max="18" width="12.5703125" style="3" customWidth="1"/>
    <col min="19" max="19" width="7" style="3" customWidth="1"/>
    <col min="20" max="20" width="9.140625" style="3"/>
    <col min="21" max="21" width="9.7109375" style="3" customWidth="1"/>
    <col min="22" max="16384" width="9.140625" style="3"/>
  </cols>
  <sheetData>
    <row r="15" spans="11:18" ht="22.5" x14ac:dyDescent="0.25">
      <c r="K15" s="17">
        <v>64.599999999999994</v>
      </c>
      <c r="L15" s="17">
        <v>65.5</v>
      </c>
      <c r="M15" s="17">
        <v>63.6</v>
      </c>
      <c r="N15" s="17">
        <v>64.7</v>
      </c>
      <c r="O15" s="17">
        <v>64</v>
      </c>
      <c r="P15" s="17">
        <v>64.2</v>
      </c>
      <c r="Q15" s="17">
        <v>63</v>
      </c>
      <c r="R15" s="17">
        <v>63.6</v>
      </c>
    </row>
    <row r="16" spans="11:18" ht="22.5" x14ac:dyDescent="0.25">
      <c r="K16" s="17">
        <v>62.7</v>
      </c>
      <c r="L16" s="17">
        <v>64.7</v>
      </c>
      <c r="M16" s="17">
        <v>64</v>
      </c>
      <c r="N16" s="17">
        <v>64.5</v>
      </c>
      <c r="O16" s="17">
        <v>64.599999999999994</v>
      </c>
      <c r="P16" s="17">
        <v>65</v>
      </c>
      <c r="Q16" s="17">
        <v>64.400000000000006</v>
      </c>
      <c r="R16" s="17">
        <v>64.2</v>
      </c>
    </row>
    <row r="19" spans="7:15" ht="33.6" customHeight="1" thickBot="1" x14ac:dyDescent="0.4">
      <c r="K19" s="25">
        <v>64.599999999999994</v>
      </c>
    </row>
    <row r="20" spans="7:15" ht="22.9" customHeight="1" x14ac:dyDescent="0.35">
      <c r="K20" s="25">
        <v>65.5</v>
      </c>
      <c r="M20" s="16" t="s">
        <v>14</v>
      </c>
      <c r="N20" s="16"/>
    </row>
    <row r="21" spans="7:15" ht="25.15" customHeight="1" x14ac:dyDescent="0.35">
      <c r="K21" s="25">
        <v>63.6</v>
      </c>
      <c r="M21"/>
      <c r="N21"/>
    </row>
    <row r="22" spans="7:15" ht="22.15" customHeight="1" x14ac:dyDescent="0.45">
      <c r="K22" s="25">
        <v>64.7</v>
      </c>
      <c r="M22" t="s">
        <v>1</v>
      </c>
      <c r="N22" s="27">
        <v>64.206249999999997</v>
      </c>
      <c r="O22">
        <v>64.209999999999994</v>
      </c>
    </row>
    <row r="23" spans="7:15" ht="24" customHeight="1" x14ac:dyDescent="0.35">
      <c r="K23" s="25">
        <v>64</v>
      </c>
      <c r="M23" t="s">
        <v>2</v>
      </c>
      <c r="N23">
        <v>0.17992330542020751</v>
      </c>
    </row>
    <row r="24" spans="7:15" ht="21" customHeight="1" x14ac:dyDescent="0.35">
      <c r="K24" s="25">
        <v>64.2</v>
      </c>
      <c r="M24" t="s">
        <v>3</v>
      </c>
      <c r="N24">
        <v>64.300000000000011</v>
      </c>
    </row>
    <row r="25" spans="7:15" ht="25.15" customHeight="1" x14ac:dyDescent="0.35">
      <c r="K25" s="25">
        <v>63</v>
      </c>
      <c r="M25" t="s">
        <v>4</v>
      </c>
      <c r="N25">
        <v>64.599999999999994</v>
      </c>
    </row>
    <row r="26" spans="7:15" ht="27" customHeight="1" x14ac:dyDescent="0.5">
      <c r="K26" s="25">
        <v>63.6</v>
      </c>
      <c r="M26" t="s">
        <v>5</v>
      </c>
      <c r="N26" s="28">
        <v>0.71969322168083005</v>
      </c>
    </row>
    <row r="27" spans="7:15" ht="25.9" customHeight="1" x14ac:dyDescent="0.35">
      <c r="K27" s="25">
        <v>62.7</v>
      </c>
      <c r="M27" t="s">
        <v>6</v>
      </c>
      <c r="N27">
        <v>0.51795833333333241</v>
      </c>
    </row>
    <row r="28" spans="7:15" ht="33.6" customHeight="1" x14ac:dyDescent="0.5">
      <c r="G28" s="80">
        <f>_xlfn.T.INV(0.05,15)</f>
        <v>-1.7530503556925723</v>
      </c>
      <c r="H28" s="80"/>
      <c r="K28" s="25">
        <v>64.7</v>
      </c>
      <c r="M28" t="s">
        <v>7</v>
      </c>
      <c r="N28">
        <v>0.34392949909953874</v>
      </c>
    </row>
    <row r="29" spans="7:15" ht="22.9" customHeight="1" x14ac:dyDescent="0.5">
      <c r="G29" s="29"/>
      <c r="K29" s="25">
        <v>64</v>
      </c>
      <c r="M29" t="s">
        <v>8</v>
      </c>
      <c r="N29">
        <v>-0.52623733594071986</v>
      </c>
    </row>
    <row r="30" spans="7:15" ht="33" customHeight="1" x14ac:dyDescent="0.5">
      <c r="G30" s="80">
        <f>_xlfn.T.INV(0.95,15)</f>
        <v>1.7530503556925723</v>
      </c>
      <c r="H30" s="80"/>
      <c r="K30" s="25">
        <v>64.5</v>
      </c>
      <c r="M30" t="s">
        <v>9</v>
      </c>
      <c r="N30">
        <v>2.7999999999999972</v>
      </c>
    </row>
    <row r="31" spans="7:15" ht="18.600000000000001" customHeight="1" x14ac:dyDescent="0.35">
      <c r="K31" s="25">
        <v>64.599999999999994</v>
      </c>
      <c r="M31" t="s">
        <v>10</v>
      </c>
      <c r="N31">
        <v>62.7</v>
      </c>
    </row>
    <row r="32" spans="7:15" ht="19.149999999999999" customHeight="1" x14ac:dyDescent="0.35">
      <c r="K32" s="25">
        <v>65</v>
      </c>
      <c r="M32" t="s">
        <v>11</v>
      </c>
      <c r="N32">
        <v>65.5</v>
      </c>
    </row>
    <row r="33" spans="7:14" ht="30" customHeight="1" x14ac:dyDescent="0.35">
      <c r="K33" s="25">
        <v>64.400000000000006</v>
      </c>
      <c r="M33" t="s">
        <v>12</v>
      </c>
      <c r="N33">
        <v>1027.3</v>
      </c>
    </row>
    <row r="34" spans="7:14" ht="15" customHeight="1" thickBot="1" x14ac:dyDescent="0.4">
      <c r="K34" s="25">
        <v>64.2</v>
      </c>
      <c r="M34" s="15" t="s">
        <v>13</v>
      </c>
      <c r="N34" s="15">
        <v>16</v>
      </c>
    </row>
    <row r="35" spans="7:14" ht="21" x14ac:dyDescent="0.35">
      <c r="K35" s="26"/>
      <c r="N35" s="3">
        <v>0</v>
      </c>
    </row>
    <row r="36" spans="7:14" x14ac:dyDescent="0.25">
      <c r="K36" s="4"/>
    </row>
    <row r="37" spans="7:14" x14ac:dyDescent="0.25">
      <c r="K37" s="4"/>
    </row>
    <row r="38" spans="7:14" ht="32.25" x14ac:dyDescent="0.4">
      <c r="G38" s="81">
        <f>(64.2063-64)/(0.7197/4)</f>
        <v>1.1465888564679663</v>
      </c>
      <c r="H38" s="81"/>
      <c r="K38" s="4"/>
    </row>
    <row r="39" spans="7:14" x14ac:dyDescent="0.25">
      <c r="K39" s="4"/>
    </row>
    <row r="40" spans="7:14" x14ac:dyDescent="0.25">
      <c r="K40" s="4"/>
    </row>
    <row r="41" spans="7:14" ht="15" customHeight="1" x14ac:dyDescent="0.25"/>
    <row r="42" spans="7:14" ht="15" customHeight="1" x14ac:dyDescent="0.25"/>
    <row r="44" spans="7:14" ht="15" customHeight="1" x14ac:dyDescent="0.25"/>
    <row r="45" spans="7:14" ht="15" customHeight="1" x14ac:dyDescent="0.25"/>
  </sheetData>
  <mergeCells count="3">
    <mergeCell ref="G28:H28"/>
    <mergeCell ref="G30:H30"/>
    <mergeCell ref="G38:H38"/>
  </mergeCells>
  <pageMargins left="0.7" right="0.7" top="0.75" bottom="0.75" header="0.3" footer="0.3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CB7E-469B-4EC6-B156-4A8AA2CEC70D}">
  <dimension ref="A25:V36"/>
  <sheetViews>
    <sheetView zoomScale="60" zoomScaleNormal="60" workbookViewId="0">
      <selection activeCell="L22" sqref="L22"/>
    </sheetView>
  </sheetViews>
  <sheetFormatPr defaultColWidth="9.140625" defaultRowHeight="15" x14ac:dyDescent="0.25"/>
  <cols>
    <col min="1" max="1" width="9.140625" style="10"/>
    <col min="2" max="2" width="17.85546875" style="10" customWidth="1"/>
    <col min="3" max="3" width="30.28515625" style="10" customWidth="1"/>
    <col min="4" max="4" width="20.5703125" style="10" customWidth="1"/>
    <col min="5" max="5" width="21.28515625" style="10" customWidth="1"/>
    <col min="6" max="6" width="23.42578125" style="10" customWidth="1"/>
    <col min="7" max="7" width="10.140625" style="10" bestFit="1" customWidth="1"/>
    <col min="8" max="11" width="9.140625" style="10"/>
    <col min="12" max="12" width="13.7109375" style="10" customWidth="1"/>
    <col min="13" max="13" width="12.5703125" style="10" customWidth="1"/>
    <col min="14" max="14" width="11.140625" style="10" customWidth="1"/>
    <col min="15" max="15" width="12.28515625" style="10" customWidth="1"/>
    <col min="16" max="16" width="13" style="10" customWidth="1"/>
    <col min="17" max="17" width="11.5703125" style="10" customWidth="1"/>
    <col min="18" max="18" width="11.140625" style="10" customWidth="1"/>
    <col min="19" max="16384" width="9.140625" style="10"/>
  </cols>
  <sheetData>
    <row r="25" spans="1:22" x14ac:dyDescent="0.25">
      <c r="A25" s="54"/>
      <c r="B25" s="54"/>
      <c r="C25" s="54"/>
    </row>
    <row r="26" spans="1:22" x14ac:dyDescent="0.25">
      <c r="A26" s="54"/>
      <c r="B26" s="54"/>
      <c r="C26" s="54"/>
    </row>
    <row r="27" spans="1:22" x14ac:dyDescent="0.25">
      <c r="A27" s="54"/>
      <c r="B27" s="54"/>
      <c r="N27"/>
      <c r="O27"/>
      <c r="P27"/>
      <c r="Q27"/>
      <c r="R27"/>
      <c r="S27"/>
      <c r="T27"/>
      <c r="U27"/>
      <c r="V27"/>
    </row>
    <row r="28" spans="1:22" x14ac:dyDescent="0.25">
      <c r="A28" s="54"/>
      <c r="B28" s="54"/>
      <c r="N28"/>
      <c r="O28"/>
      <c r="P28"/>
      <c r="Q28"/>
      <c r="R28"/>
      <c r="S28"/>
      <c r="T28"/>
      <c r="U28"/>
      <c r="V28"/>
    </row>
    <row r="29" spans="1:22" x14ac:dyDescent="0.25">
      <c r="A29" s="54"/>
      <c r="B29" s="54"/>
      <c r="N29"/>
      <c r="O29"/>
      <c r="P29"/>
      <c r="Q29"/>
      <c r="R29"/>
      <c r="S29"/>
      <c r="T29"/>
      <c r="U29"/>
      <c r="V29"/>
    </row>
    <row r="30" spans="1:22" x14ac:dyDescent="0.25">
      <c r="A30" s="54"/>
      <c r="B30" s="54"/>
      <c r="N30"/>
      <c r="O30"/>
      <c r="P30"/>
      <c r="Q30"/>
      <c r="R30"/>
      <c r="S30"/>
      <c r="T30"/>
      <c r="U30"/>
      <c r="V30"/>
    </row>
    <row r="31" spans="1:22" ht="16.5" customHeight="1" x14ac:dyDescent="0.25">
      <c r="A31" s="54"/>
      <c r="B31" s="54"/>
      <c r="I31" s="54"/>
      <c r="J31" s="54"/>
      <c r="N31"/>
      <c r="O31"/>
      <c r="P31"/>
      <c r="Q31"/>
      <c r="R31"/>
      <c r="S31"/>
      <c r="T31"/>
      <c r="U31"/>
      <c r="V31"/>
    </row>
    <row r="32" spans="1:22" ht="18" customHeight="1" x14ac:dyDescent="0.25">
      <c r="B32" s="54"/>
      <c r="I32" s="54"/>
      <c r="J32" s="54"/>
      <c r="N32"/>
      <c r="O32"/>
      <c r="P32"/>
      <c r="Q32"/>
      <c r="R32"/>
      <c r="S32"/>
      <c r="T32"/>
      <c r="U32"/>
      <c r="V32"/>
    </row>
    <row r="33" spans="2:22" ht="15" customHeight="1" x14ac:dyDescent="0.25">
      <c r="B33" s="54"/>
      <c r="C33" s="54"/>
      <c r="D33" s="54"/>
      <c r="E33" s="54"/>
      <c r="F33" s="54"/>
      <c r="G33" s="54"/>
      <c r="H33" s="54"/>
      <c r="I33" s="54"/>
      <c r="J33" s="54"/>
      <c r="N33"/>
      <c r="O33"/>
      <c r="P33"/>
      <c r="Q33"/>
      <c r="R33"/>
      <c r="S33"/>
      <c r="T33"/>
      <c r="U33"/>
      <c r="V33"/>
    </row>
    <row r="34" spans="2:22" ht="15" customHeight="1" x14ac:dyDescent="0.25">
      <c r="B34" s="54"/>
      <c r="C34" s="54"/>
      <c r="D34" s="54"/>
      <c r="E34" s="54"/>
      <c r="F34" s="54"/>
      <c r="G34" s="54"/>
      <c r="H34" s="54"/>
      <c r="I34" s="54"/>
      <c r="J34" s="54"/>
      <c r="N34"/>
      <c r="O34"/>
      <c r="P34"/>
      <c r="Q34"/>
      <c r="R34"/>
      <c r="S34"/>
      <c r="T34"/>
      <c r="U34"/>
      <c r="V34"/>
    </row>
    <row r="35" spans="2:22" ht="23.25" x14ac:dyDescent="0.25">
      <c r="B35" s="54"/>
      <c r="C35" s="54"/>
      <c r="D35" s="54"/>
      <c r="E35" s="54"/>
      <c r="F35" s="54"/>
      <c r="G35" s="55"/>
      <c r="H35" s="56"/>
      <c r="I35" s="54"/>
      <c r="J35" s="54"/>
      <c r="N35"/>
      <c r="O35"/>
      <c r="P35"/>
      <c r="Q35"/>
      <c r="R35"/>
      <c r="S35"/>
      <c r="T35"/>
      <c r="U35"/>
      <c r="V35"/>
    </row>
    <row r="36" spans="2:22" ht="18" customHeight="1" x14ac:dyDescent="0.25">
      <c r="B36" s="54"/>
      <c r="C36" s="54"/>
      <c r="D36" s="54"/>
      <c r="E36" s="54"/>
      <c r="F36" s="54"/>
      <c r="I36" s="54"/>
      <c r="J36" s="54"/>
      <c r="N36"/>
      <c r="O36"/>
      <c r="P36"/>
      <c r="Q36"/>
      <c r="R36"/>
      <c r="S36"/>
      <c r="T36"/>
      <c r="U36"/>
      <c r="V3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8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30" x14ac:dyDescent="0.25">
      <c r="A1" s="1" t="s">
        <v>0</v>
      </c>
    </row>
    <row r="14" spans="1:30" x14ac:dyDescent="0.25"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5"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25"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4:30" x14ac:dyDescent="0.25"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4:30" x14ac:dyDescent="0.25"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4:30" x14ac:dyDescent="0.25"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4:30" x14ac:dyDescent="0.25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4:30" x14ac:dyDescent="0.25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4:30" x14ac:dyDescent="0.25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4:30" x14ac:dyDescent="0.25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4:30" x14ac:dyDescent="0.25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4:30" x14ac:dyDescent="0.25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4:30" x14ac:dyDescent="0.25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4:30" x14ac:dyDescent="0.25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4:30" x14ac:dyDescent="0.25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4:30" x14ac:dyDescent="0.25"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4:30" x14ac:dyDescent="0.25"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4:30" x14ac:dyDescent="0.25"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4:30" x14ac:dyDescent="0.25"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4:30" x14ac:dyDescent="0.25"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4:30" x14ac:dyDescent="0.25"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4:30" x14ac:dyDescent="0.25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4:30" x14ac:dyDescent="0.25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4:30" x14ac:dyDescent="0.25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4:30" x14ac:dyDescent="0.25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4:30" x14ac:dyDescent="0.25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4:30" x14ac:dyDescent="0.25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4:30" x14ac:dyDescent="0.25"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4:30" x14ac:dyDescent="0.25"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4:30" x14ac:dyDescent="0.25"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4:30" x14ac:dyDescent="0.25"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4:30" x14ac:dyDescent="0.25"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4:30" x14ac:dyDescent="0.25"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4:30" x14ac:dyDescent="0.25"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4:30" x14ac:dyDescent="0.25"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</sheetData>
  <pageMargins left="0.7" right="0.7" top="0.75" bottom="0.75" header="0.3" footer="0.3"/>
  <pageSetup scale="2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G11:V44"/>
  <sheetViews>
    <sheetView zoomScale="60" zoomScaleNormal="60" workbookViewId="0">
      <selection activeCell="AA40" sqref="A1:AA40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7.42578125" style="3" customWidth="1"/>
    <col min="8" max="8" width="18.285156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15" style="3" customWidth="1"/>
    <col min="15" max="15" width="16.7109375" style="3" customWidth="1"/>
    <col min="16" max="16" width="10.140625" style="3" customWidth="1"/>
    <col min="17" max="18" width="9.85546875" style="3" customWidth="1"/>
    <col min="19" max="19" width="11.140625" style="3" customWidth="1"/>
    <col min="20" max="20" width="10.140625" style="3" customWidth="1"/>
    <col min="21" max="21" width="9.5703125" style="3" customWidth="1"/>
    <col min="22" max="22" width="10.42578125" style="3" customWidth="1"/>
    <col min="23" max="23" width="9.85546875" style="3" customWidth="1"/>
    <col min="24" max="16384" width="9.140625" style="3"/>
  </cols>
  <sheetData>
    <row r="11" spans="14:22" ht="29.25" x14ac:dyDescent="0.25">
      <c r="N11" s="21" t="s">
        <v>35</v>
      </c>
      <c r="O11" s="46">
        <f>1/(82-62)</f>
        <v>0.05</v>
      </c>
      <c r="P11" s="35"/>
    </row>
    <row r="12" spans="14:22" ht="34.5" x14ac:dyDescent="0.25">
      <c r="N12" s="20"/>
      <c r="O12" s="20"/>
      <c r="P12" s="20"/>
    </row>
    <row r="13" spans="14:22" ht="34.5" x14ac:dyDescent="0.25">
      <c r="N13" s="32" t="s">
        <v>36</v>
      </c>
      <c r="O13" s="47">
        <f>(82+62)/2</f>
        <v>72</v>
      </c>
      <c r="P13" s="20"/>
    </row>
    <row r="15" spans="14:22" ht="33.75" x14ac:dyDescent="0.5">
      <c r="N15" s="13" t="s">
        <v>18</v>
      </c>
      <c r="O15" s="48">
        <f>SQRT(S15)</f>
        <v>5.7735026918962582</v>
      </c>
      <c r="Q15" s="64" t="s">
        <v>15</v>
      </c>
      <c r="R15" s="64"/>
      <c r="S15" s="30">
        <f>((82-62)^2)/12</f>
        <v>33.333333333333336</v>
      </c>
      <c r="U15" s="65">
        <f>SQRT(S15)</f>
        <v>5.7735026918962582</v>
      </c>
      <c r="V15" s="65"/>
    </row>
    <row r="17" spans="7:15" ht="27" x14ac:dyDescent="0.35">
      <c r="N17" s="33" t="s">
        <v>19</v>
      </c>
      <c r="O17" s="49">
        <f>0.05*3</f>
        <v>0.15000000000000002</v>
      </c>
    </row>
    <row r="20" spans="7:15" x14ac:dyDescent="0.25">
      <c r="G20" s="5"/>
      <c r="H20" s="5"/>
    </row>
    <row r="22" spans="7:15" ht="28.5" customHeight="1" x14ac:dyDescent="0.25"/>
    <row r="23" spans="7:15" ht="27.75" customHeight="1" x14ac:dyDescent="0.25"/>
    <row r="24" spans="7:15" ht="22.5" customHeight="1" x14ac:dyDescent="0.25"/>
    <row r="25" spans="7:15" ht="23.25" customHeight="1" x14ac:dyDescent="0.25"/>
    <row r="26" spans="7:15" ht="24" customHeight="1" x14ac:dyDescent="0.25"/>
    <row r="27" spans="7:15" ht="23.45" customHeight="1" x14ac:dyDescent="0.25"/>
    <row r="28" spans="7:15" ht="24.75" customHeight="1" x14ac:dyDescent="0.25"/>
    <row r="29" spans="7:15" ht="25.15" customHeight="1" x14ac:dyDescent="0.25"/>
    <row r="30" spans="7:15" ht="22.9" customHeight="1" x14ac:dyDescent="0.25"/>
    <row r="31" spans="7:15" ht="25.15" customHeight="1" x14ac:dyDescent="0.25"/>
    <row r="33" spans="13:13" ht="22.9" customHeight="1" x14ac:dyDescent="0.25"/>
    <row r="34" spans="13:13" ht="29.25" customHeight="1" x14ac:dyDescent="0.25"/>
    <row r="35" spans="13:13" ht="27" customHeight="1" x14ac:dyDescent="0.25"/>
    <row r="36" spans="13:13" ht="19.149999999999999" customHeight="1" x14ac:dyDescent="0.25"/>
    <row r="37" spans="13:13" ht="16.899999999999999" customHeight="1" x14ac:dyDescent="0.25">
      <c r="M37" s="2"/>
    </row>
    <row r="38" spans="13:13" ht="15" customHeight="1" x14ac:dyDescent="0.25">
      <c r="M38" s="4"/>
    </row>
    <row r="39" spans="13:13" x14ac:dyDescent="0.25">
      <c r="M39" s="4"/>
    </row>
    <row r="40" spans="13:13" x14ac:dyDescent="0.25">
      <c r="M40" s="4"/>
    </row>
    <row r="41" spans="13:13" x14ac:dyDescent="0.25">
      <c r="M41" s="4"/>
    </row>
    <row r="42" spans="13:13" x14ac:dyDescent="0.25">
      <c r="M42" s="4"/>
    </row>
    <row r="43" spans="13:13" x14ac:dyDescent="0.25">
      <c r="M43" s="4"/>
    </row>
    <row r="44" spans="13:13" x14ac:dyDescent="0.25">
      <c r="M44" s="4"/>
    </row>
  </sheetData>
  <mergeCells count="2">
    <mergeCell ref="Q15:R15"/>
    <mergeCell ref="U15:V15"/>
  </mergeCells>
  <pageMargins left="0.7" right="0.7" top="0.75" bottom="0.75" header="0.3" footer="0.3"/>
  <pageSetup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9:O53"/>
  <sheetViews>
    <sheetView zoomScale="70" zoomScaleNormal="70" workbookViewId="0">
      <selection activeCell="S37" sqref="A1:S37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7" width="14.7109375" style="3" customWidth="1"/>
    <col min="8" max="9" width="15.140625" style="3" customWidth="1"/>
    <col min="10" max="10" width="14.42578125" style="3" customWidth="1"/>
    <col min="11" max="11" width="14.5703125" style="3" customWidth="1"/>
    <col min="12" max="12" width="4.85546875" style="3" customWidth="1"/>
    <col min="13" max="13" width="18.7109375" style="3" customWidth="1"/>
    <col min="14" max="14" width="15.7109375" style="3" customWidth="1"/>
    <col min="15" max="15" width="16.7109375" style="3" customWidth="1"/>
    <col min="16" max="16" width="4.5703125" style="3" customWidth="1"/>
    <col min="17" max="17" width="30" style="3" customWidth="1"/>
    <col min="18" max="18" width="30.5703125" style="3" customWidth="1"/>
    <col min="19" max="19" width="13" style="3" customWidth="1"/>
    <col min="20" max="20" width="10.7109375" style="3" customWidth="1"/>
    <col min="21" max="21" width="10.85546875" style="3" customWidth="1"/>
    <col min="22" max="22" width="11" style="3" customWidth="1"/>
    <col min="23" max="23" width="14.7109375" style="3" customWidth="1"/>
    <col min="24" max="24" width="12.28515625" style="3" customWidth="1"/>
    <col min="25" max="25" width="10.7109375" style="3" customWidth="1"/>
    <col min="26" max="16384" width="9.140625" style="3"/>
  </cols>
  <sheetData>
    <row r="19" spans="10:14" ht="27" x14ac:dyDescent="0.35">
      <c r="J19" s="34" t="s">
        <v>16</v>
      </c>
      <c r="K19" s="36" t="s">
        <v>23</v>
      </c>
      <c r="L19" s="67">
        <f>((2^1)*(EXP(-2))/FACT(1))</f>
        <v>0.2706705664732254</v>
      </c>
      <c r="M19" s="67"/>
    </row>
    <row r="20" spans="10:14" ht="27" x14ac:dyDescent="0.35">
      <c r="J20" s="34"/>
      <c r="K20" s="34"/>
      <c r="L20" s="34"/>
      <c r="M20" s="34"/>
    </row>
    <row r="21" spans="10:14" ht="27" x14ac:dyDescent="0.35">
      <c r="J21" s="34" t="s">
        <v>27</v>
      </c>
      <c r="K21" s="36" t="s">
        <v>22</v>
      </c>
      <c r="L21" s="67">
        <f>((2^0)*(EXP(-2))/FACT(0))</f>
        <v>0.1353352832366127</v>
      </c>
      <c r="M21" s="67"/>
    </row>
    <row r="22" spans="10:14" ht="27" x14ac:dyDescent="0.35">
      <c r="J22" s="34"/>
      <c r="K22" s="34"/>
      <c r="L22" s="34"/>
      <c r="M22" s="34"/>
    </row>
    <row r="23" spans="10:14" ht="27" x14ac:dyDescent="0.35">
      <c r="J23" s="34"/>
      <c r="K23" s="36" t="s">
        <v>21</v>
      </c>
      <c r="L23" s="68">
        <f>((2^2)*(EXP(-2))/FACT(2))</f>
        <v>0.2706705664732254</v>
      </c>
      <c r="M23" s="68"/>
      <c r="N23" s="18"/>
    </row>
    <row r="24" spans="10:14" ht="24.6" customHeight="1" x14ac:dyDescent="0.35">
      <c r="J24" s="34"/>
      <c r="K24" s="34"/>
      <c r="L24" s="34"/>
      <c r="M24" s="34"/>
    </row>
    <row r="25" spans="10:14" ht="23.45" customHeight="1" x14ac:dyDescent="0.35">
      <c r="J25" s="34"/>
      <c r="K25" s="36" t="s">
        <v>20</v>
      </c>
      <c r="L25" s="68">
        <f>((2^3)*(EXP(-2))/FACT(3))</f>
        <v>0.18044704431548361</v>
      </c>
      <c r="M25" s="68"/>
    </row>
    <row r="26" spans="10:14" ht="27" x14ac:dyDescent="0.35">
      <c r="J26" s="34"/>
      <c r="K26" s="34"/>
      <c r="L26" s="34"/>
      <c r="M26" s="34"/>
    </row>
    <row r="27" spans="10:14" ht="27" x14ac:dyDescent="0.35">
      <c r="J27" s="34"/>
      <c r="K27" s="36" t="s">
        <v>24</v>
      </c>
      <c r="L27" s="68">
        <f>((2^4)*(EXP(-2))/FACT(4))</f>
        <v>9.0223522157741806E-2</v>
      </c>
      <c r="M27" s="68"/>
    </row>
    <row r="28" spans="10:14" ht="27" x14ac:dyDescent="0.35">
      <c r="J28" s="34"/>
      <c r="K28" s="34"/>
      <c r="L28" s="34"/>
      <c r="M28" s="34"/>
    </row>
    <row r="29" spans="10:14" ht="27" x14ac:dyDescent="0.35">
      <c r="J29" s="34"/>
      <c r="K29" s="36" t="s">
        <v>37</v>
      </c>
      <c r="L29" s="68">
        <f>((2^5)*(EXP(-2))/FACT(5))</f>
        <v>3.6089408863096722E-2</v>
      </c>
      <c r="M29" s="68"/>
    </row>
    <row r="30" spans="10:14" ht="27" x14ac:dyDescent="0.35">
      <c r="J30" s="34"/>
    </row>
    <row r="31" spans="10:14" ht="28.9" customHeight="1" x14ac:dyDescent="0.35">
      <c r="K31" s="36" t="s">
        <v>25</v>
      </c>
      <c r="L31" s="69">
        <f>L19+L21+L23+L25+L27+L29</f>
        <v>0.98343639151938567</v>
      </c>
      <c r="M31" s="69"/>
    </row>
    <row r="32" spans="10:14" ht="21" customHeight="1" x14ac:dyDescent="0.35">
      <c r="J32" s="34"/>
    </row>
    <row r="33" spans="10:15" ht="24.6" customHeight="1" x14ac:dyDescent="0.35">
      <c r="J33" s="34" t="s">
        <v>28</v>
      </c>
      <c r="K33" s="34" t="s">
        <v>26</v>
      </c>
      <c r="L33" s="34"/>
      <c r="M33" s="57">
        <f>1-L31</f>
        <v>1.6563608480614334E-2</v>
      </c>
    </row>
    <row r="34" spans="10:15" ht="23.45" customHeight="1" x14ac:dyDescent="0.25"/>
    <row r="35" spans="10:15" ht="21" customHeight="1" x14ac:dyDescent="0.25"/>
    <row r="36" spans="10:15" ht="25.15" customHeight="1" x14ac:dyDescent="0.25">
      <c r="K36" s="14"/>
    </row>
    <row r="37" spans="10:15" ht="22.9" customHeight="1" x14ac:dyDescent="0.25"/>
    <row r="38" spans="10:15" ht="21.6" customHeight="1" x14ac:dyDescent="0.25"/>
    <row r="40" spans="10:15" ht="22.9" customHeight="1" x14ac:dyDescent="0.25"/>
    <row r="41" spans="10:15" ht="22.9" customHeight="1" x14ac:dyDescent="0.25"/>
    <row r="42" spans="10:15" ht="22.9" customHeight="1" x14ac:dyDescent="0.25"/>
    <row r="43" spans="10:15" ht="22.9" customHeight="1" x14ac:dyDescent="0.25"/>
    <row r="44" spans="10:15" ht="22.9" customHeight="1" x14ac:dyDescent="0.25"/>
    <row r="45" spans="10:15" ht="18.600000000000001" customHeight="1" x14ac:dyDescent="0.25"/>
    <row r="46" spans="10:15" ht="18.600000000000001" customHeight="1" x14ac:dyDescent="0.25"/>
    <row r="47" spans="10:15" ht="30" customHeight="1" x14ac:dyDescent="0.25"/>
    <row r="48" spans="10:15" ht="16.899999999999999" customHeight="1" x14ac:dyDescent="0.25">
      <c r="O48" s="2"/>
    </row>
    <row r="49" spans="2:15" ht="15" customHeight="1" x14ac:dyDescent="0.25">
      <c r="O49" s="4"/>
    </row>
    <row r="50" spans="2:15" ht="15" customHeight="1" x14ac:dyDescent="0.25">
      <c r="B50" s="66"/>
      <c r="C50" s="66"/>
      <c r="D50" s="66"/>
      <c r="O50" s="4"/>
    </row>
    <row r="51" spans="2:15" ht="24.75" customHeight="1" x14ac:dyDescent="0.25">
      <c r="B51" s="66"/>
      <c r="C51" s="66"/>
      <c r="D51" s="66"/>
      <c r="O51" s="4"/>
    </row>
    <row r="52" spans="2:15" x14ac:dyDescent="0.25">
      <c r="O52" s="4"/>
    </row>
    <row r="53" spans="2:15" x14ac:dyDescent="0.25">
      <c r="O53" s="4"/>
    </row>
  </sheetData>
  <mergeCells count="8">
    <mergeCell ref="B50:D51"/>
    <mergeCell ref="L19:M19"/>
    <mergeCell ref="L21:M21"/>
    <mergeCell ref="L23:M23"/>
    <mergeCell ref="L25:M25"/>
    <mergeCell ref="L27:M27"/>
    <mergeCell ref="L31:M31"/>
    <mergeCell ref="L29:M29"/>
  </mergeCells>
  <pageMargins left="0.7" right="0.7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F12:P62"/>
  <sheetViews>
    <sheetView zoomScale="70" zoomScaleNormal="70" workbookViewId="0">
      <selection activeCell="S28" sqref="A1:S28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7.28515625" style="3" customWidth="1"/>
    <col min="7" max="7" width="18.42578125" style="3" customWidth="1"/>
    <col min="8" max="8" width="14.5703125" style="3" customWidth="1"/>
    <col min="9" max="9" width="4.85546875" style="3" customWidth="1"/>
    <col min="10" max="11" width="14.7109375" style="3" customWidth="1"/>
    <col min="12" max="12" width="11.5703125" style="3" customWidth="1"/>
    <col min="13" max="13" width="20.42578125" style="3" customWidth="1"/>
    <col min="14" max="14" width="4.5703125" style="3" customWidth="1"/>
    <col min="15" max="15" width="16.85546875" style="3" customWidth="1"/>
    <col min="16" max="16" width="17.28515625" style="3" customWidth="1"/>
    <col min="17" max="17" width="17" style="3" customWidth="1"/>
    <col min="18" max="18" width="22.5703125" style="3" customWidth="1"/>
    <col min="19" max="19" width="18.42578125" style="3" customWidth="1"/>
    <col min="20" max="20" width="17.425781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2" spans="12:16" ht="27" x14ac:dyDescent="0.35">
      <c r="L12" s="37" t="s">
        <v>16</v>
      </c>
      <c r="M12" s="43">
        <f>15*0.6</f>
        <v>9</v>
      </c>
      <c r="P12" s="3" t="s">
        <v>17</v>
      </c>
    </row>
    <row r="13" spans="12:16" ht="27" x14ac:dyDescent="0.25">
      <c r="L13" s="37"/>
    </row>
    <row r="14" spans="12:16" ht="27" x14ac:dyDescent="0.25">
      <c r="L14" s="37"/>
    </row>
    <row r="15" spans="12:16" ht="27" x14ac:dyDescent="0.25">
      <c r="L15" s="37" t="s">
        <v>27</v>
      </c>
      <c r="M15" s="44">
        <f>_xlfn.BINOM.DIST(10,15,0.6,0)</f>
        <v>0.18593784476467201</v>
      </c>
    </row>
    <row r="16" spans="12:16" ht="27" x14ac:dyDescent="0.4">
      <c r="L16" s="37"/>
      <c r="M16" s="38"/>
    </row>
    <row r="17" spans="12:13" ht="27" x14ac:dyDescent="0.25">
      <c r="L17" s="37" t="s">
        <v>28</v>
      </c>
    </row>
    <row r="18" spans="12:13" ht="25.5" x14ac:dyDescent="0.35">
      <c r="L18" s="40" t="s">
        <v>29</v>
      </c>
      <c r="M18" s="39">
        <f>_xlfn.BINOM.DIST(10,15,0.6,0)</f>
        <v>0.18593784476467201</v>
      </c>
    </row>
    <row r="19" spans="12:13" ht="27" customHeight="1" x14ac:dyDescent="0.35">
      <c r="L19" s="40" t="s">
        <v>30</v>
      </c>
      <c r="M19" s="39">
        <f>_xlfn.BINOM.DIST(11,15,0.6,0)</f>
        <v>0.12677580324864002</v>
      </c>
    </row>
    <row r="20" spans="12:13" ht="25.15" customHeight="1" x14ac:dyDescent="0.35">
      <c r="L20" s="40" t="s">
        <v>31</v>
      </c>
      <c r="M20" s="39">
        <f>_xlfn.BINOM.DIST(12,15,0.6,0)</f>
        <v>6.3387901624319995E-2</v>
      </c>
    </row>
    <row r="21" spans="12:13" ht="20.45" customHeight="1" x14ac:dyDescent="0.35">
      <c r="L21" s="40" t="s">
        <v>32</v>
      </c>
      <c r="M21" s="39">
        <f>_xlfn.BINOM.DIST(13,15,0.6,0)</f>
        <v>2.1941965946880023E-2</v>
      </c>
    </row>
    <row r="22" spans="12:13" ht="21" customHeight="1" x14ac:dyDescent="0.35">
      <c r="L22" s="40" t="s">
        <v>33</v>
      </c>
      <c r="M22" s="39">
        <f>_xlfn.BINOM.DIST(14,15,0.6,0)</f>
        <v>4.7018498457599986E-3</v>
      </c>
    </row>
    <row r="23" spans="12:13" ht="25.15" customHeight="1" x14ac:dyDescent="0.35">
      <c r="L23" s="40" t="s">
        <v>34</v>
      </c>
      <c r="M23" s="39">
        <f>_xlfn.BINOM.DIST(15,15,0.6,0)</f>
        <v>4.7018498457599962E-4</v>
      </c>
    </row>
    <row r="24" spans="12:13" ht="22.9" customHeight="1" x14ac:dyDescent="0.35">
      <c r="L24" s="40"/>
      <c r="M24" s="41"/>
    </row>
    <row r="25" spans="12:13" ht="21.6" customHeight="1" x14ac:dyDescent="0.25">
      <c r="L25" s="37"/>
    </row>
    <row r="26" spans="12:13" ht="27" x14ac:dyDescent="0.25">
      <c r="L26" s="42" t="s">
        <v>25</v>
      </c>
      <c r="M26" s="45">
        <f>SUM(M18:M24)</f>
        <v>0.40321555041484808</v>
      </c>
    </row>
    <row r="27" spans="12:13" ht="22.9" customHeight="1" x14ac:dyDescent="0.25"/>
    <row r="28" spans="12:13" ht="24.6" customHeight="1" x14ac:dyDescent="0.25"/>
    <row r="29" spans="12:13" ht="23.45" customHeight="1" x14ac:dyDescent="0.25"/>
    <row r="30" spans="12:13" ht="25.15" customHeight="1" x14ac:dyDescent="0.25"/>
    <row r="31" spans="12:13" ht="27.6" customHeight="1" x14ac:dyDescent="0.25">
      <c r="M31" s="2"/>
    </row>
    <row r="32" spans="12:13" ht="15" customHeight="1" x14ac:dyDescent="0.25">
      <c r="M32" s="4"/>
    </row>
    <row r="33" spans="13:13" x14ac:dyDescent="0.25">
      <c r="M33" s="4"/>
    </row>
    <row r="34" spans="13:13" x14ac:dyDescent="0.25">
      <c r="M34" s="4"/>
    </row>
    <row r="35" spans="13:13" x14ac:dyDescent="0.25">
      <c r="M35" s="4"/>
    </row>
    <row r="36" spans="13:13" x14ac:dyDescent="0.25">
      <c r="M36" s="4"/>
    </row>
    <row r="37" spans="13:13" x14ac:dyDescent="0.25">
      <c r="M37" s="4"/>
    </row>
    <row r="38" spans="13:13" x14ac:dyDescent="0.25">
      <c r="M38" s="4"/>
    </row>
    <row r="62" spans="6:7" x14ac:dyDescent="0.25">
      <c r="F62" s="9"/>
      <c r="G62" s="9"/>
    </row>
  </sheetData>
  <pageMargins left="0.7" right="0.7" top="0.75" bottom="0.75" header="0.3" footer="0.3"/>
  <pageSetup scale="5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O28:W50"/>
  <sheetViews>
    <sheetView showRowColHeaders="0" zoomScale="70" zoomScaleNormal="70" workbookViewId="0">
      <selection activeCell="Z42" sqref="A1:Z42"/>
    </sheetView>
  </sheetViews>
  <sheetFormatPr defaultColWidth="9.140625" defaultRowHeight="15" x14ac:dyDescent="0.25"/>
  <cols>
    <col min="1" max="14" width="9.140625" style="10"/>
    <col min="15" max="15" width="10.28515625" style="10" customWidth="1"/>
    <col min="16" max="16" width="9.140625" style="10"/>
    <col min="17" max="17" width="12.5703125" style="10" bestFit="1" customWidth="1"/>
    <col min="18" max="18" width="9.140625" style="10"/>
    <col min="19" max="19" width="20.7109375" style="10" customWidth="1"/>
    <col min="20" max="20" width="17.140625" style="10" customWidth="1"/>
    <col min="21" max="21" width="16.7109375" style="10" customWidth="1"/>
    <col min="22" max="22" width="9.140625" style="10"/>
    <col min="23" max="23" width="20.5703125" style="10" customWidth="1"/>
    <col min="24" max="16384" width="9.140625" style="10"/>
  </cols>
  <sheetData>
    <row r="28" spans="15:23" ht="21" x14ac:dyDescent="0.35">
      <c r="V28" s="70">
        <f>NORMSINV(0.95)</f>
        <v>1.6448536269514715</v>
      </c>
      <c r="W28" s="70"/>
    </row>
    <row r="30" spans="15:23" ht="31.5" x14ac:dyDescent="0.5">
      <c r="W30" s="22">
        <f>(1.6449*225)+1200</f>
        <v>1570.1025</v>
      </c>
    </row>
    <row r="31" spans="15:23" x14ac:dyDescent="0.25">
      <c r="O31" s="11"/>
      <c r="S31" s="11"/>
    </row>
    <row r="32" spans="15:23" ht="33.75" x14ac:dyDescent="0.25">
      <c r="W32" s="62">
        <f>ROUNDUP(W30,0)</f>
        <v>1571</v>
      </c>
    </row>
    <row r="33" spans="19:20" x14ac:dyDescent="0.25">
      <c r="S33" s="11"/>
    </row>
    <row r="40" spans="19:20" ht="31.5" x14ac:dyDescent="0.5">
      <c r="T40" s="22"/>
    </row>
    <row r="50" spans="19:19" x14ac:dyDescent="0.25">
      <c r="S50" s="11"/>
    </row>
  </sheetData>
  <mergeCells count="1">
    <mergeCell ref="V28:W28"/>
  </mergeCells>
  <pageMargins left="0.7" right="0.7" top="0.75" bottom="0.75" header="0.3" footer="0.3"/>
  <pageSetup scale="4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L21:P44"/>
  <sheetViews>
    <sheetView zoomScale="70" zoomScaleNormal="70" workbookViewId="0">
      <selection activeCell="W37" sqref="A1:W37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8.28515625" style="3" customWidth="1"/>
    <col min="8" max="8" width="18.7109375" style="3" customWidth="1"/>
    <col min="9" max="9" width="7.28515625" style="3" customWidth="1"/>
    <col min="10" max="11" width="23.5703125" style="3" customWidth="1"/>
    <col min="12" max="12" width="19.28515625" style="3" customWidth="1"/>
    <col min="13" max="14" width="16.7109375" style="3" customWidth="1"/>
    <col min="15" max="15" width="4.5703125" style="3" customWidth="1"/>
    <col min="16" max="16" width="15.28515625" style="3" customWidth="1"/>
    <col min="17" max="17" width="6.5703125" style="3" customWidth="1"/>
    <col min="18" max="18" width="9" style="3" customWidth="1"/>
    <col min="19" max="19" width="12.140625" style="3" customWidth="1"/>
    <col min="20" max="20" width="10.85546875" style="3" customWidth="1"/>
    <col min="21" max="21" width="11.42578125" style="3" customWidth="1"/>
    <col min="22" max="22" width="9.7109375" style="3" customWidth="1"/>
    <col min="23" max="23" width="11.7109375" style="3" customWidth="1"/>
    <col min="24" max="24" width="9.85546875" style="3" customWidth="1"/>
    <col min="25" max="25" width="10" style="3" customWidth="1"/>
    <col min="26" max="16384" width="9.140625" style="3"/>
  </cols>
  <sheetData>
    <row r="21" spans="12:16" ht="21" customHeight="1" x14ac:dyDescent="0.25"/>
    <row r="22" spans="12:16" ht="33.75" customHeight="1" x14ac:dyDescent="0.25"/>
    <row r="23" spans="12:16" ht="27" customHeight="1" x14ac:dyDescent="0.35">
      <c r="L23" s="52" t="s">
        <v>16</v>
      </c>
      <c r="N23" s="39">
        <f>(2500-4200)/720</f>
        <v>-2.3611111111111112</v>
      </c>
      <c r="P23" s="50">
        <f>_xlfn.NORM.S.DIST(N23,1)</f>
        <v>9.1101353104321697E-3</v>
      </c>
    </row>
    <row r="24" spans="12:16" ht="21" customHeight="1" x14ac:dyDescent="0.35">
      <c r="L24" s="52"/>
      <c r="M24" s="39"/>
      <c r="N24" s="39"/>
    </row>
    <row r="25" spans="12:16" ht="27.6" customHeight="1" x14ac:dyDescent="0.35">
      <c r="L25" s="52" t="s">
        <v>27</v>
      </c>
      <c r="M25" s="39">
        <f>(6000-4200)/720</f>
        <v>2.5</v>
      </c>
      <c r="N25" s="39">
        <f>_xlfn.NORM.S.DIST(M25,1)</f>
        <v>0.99379033467422384</v>
      </c>
      <c r="P25" s="53">
        <f>1-N25</f>
        <v>6.2096653257761592E-3</v>
      </c>
    </row>
    <row r="26" spans="12:16" ht="21" customHeight="1" x14ac:dyDescent="0.35">
      <c r="L26" s="52"/>
      <c r="M26" s="39"/>
      <c r="N26" s="39"/>
    </row>
    <row r="27" spans="12:16" ht="27" customHeight="1" x14ac:dyDescent="0.35">
      <c r="L27" s="52" t="s">
        <v>28</v>
      </c>
      <c r="M27" s="39"/>
      <c r="N27" s="51">
        <f>P23+P25</f>
        <v>1.5319800636208329E-2</v>
      </c>
      <c r="P27" s="53">
        <f>1-N27</f>
        <v>0.9846801993637917</v>
      </c>
    </row>
    <row r="28" spans="12:16" ht="20.45" customHeight="1" x14ac:dyDescent="0.4">
      <c r="M28" s="23"/>
    </row>
    <row r="29" spans="12:16" ht="21" customHeight="1" x14ac:dyDescent="0.25"/>
    <row r="30" spans="12:16" ht="25.15" customHeight="1" x14ac:dyDescent="0.25"/>
    <row r="31" spans="12:16" ht="22.9" customHeight="1" x14ac:dyDescent="0.25"/>
    <row r="32" spans="12:16" ht="21.6" customHeight="1" x14ac:dyDescent="0.25"/>
    <row r="33" spans="14:14" ht="29.25" customHeight="1" x14ac:dyDescent="0.25"/>
    <row r="35" spans="14:14" ht="22.9" customHeight="1" x14ac:dyDescent="0.25"/>
    <row r="36" spans="14:14" ht="19.149999999999999" customHeight="1" x14ac:dyDescent="0.25"/>
    <row r="37" spans="14:14" ht="36" customHeight="1" x14ac:dyDescent="0.25">
      <c r="N37" s="2"/>
    </row>
    <row r="38" spans="14:14" ht="33" customHeight="1" x14ac:dyDescent="0.25">
      <c r="N38" s="4"/>
    </row>
    <row r="39" spans="14:14" x14ac:dyDescent="0.25">
      <c r="N39" s="4"/>
    </row>
    <row r="40" spans="14:14" x14ac:dyDescent="0.25">
      <c r="N40" s="4"/>
    </row>
    <row r="41" spans="14:14" x14ac:dyDescent="0.25">
      <c r="N41" s="4"/>
    </row>
    <row r="42" spans="14:14" x14ac:dyDescent="0.25">
      <c r="N42" s="4"/>
    </row>
    <row r="43" spans="14:14" ht="31.5" customHeight="1" x14ac:dyDescent="0.25">
      <c r="N43" s="4"/>
    </row>
    <row r="44" spans="14:14" x14ac:dyDescent="0.25">
      <c r="N44" s="4"/>
    </row>
  </sheetData>
  <pageMargins left="0.7" right="0.7" top="0.75" bottom="0.75" header="0.3" footer="0.3"/>
  <pageSetup scale="5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L14:M37"/>
  <sheetViews>
    <sheetView zoomScale="70" zoomScaleNormal="70" workbookViewId="0">
      <selection activeCell="R36" sqref="A1:R36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8.28515625" style="3" customWidth="1"/>
    <col min="8" max="8" width="18.7109375" style="3" customWidth="1"/>
    <col min="9" max="9" width="25.7109375" style="3" customWidth="1"/>
    <col min="10" max="10" width="21" style="3" customWidth="1"/>
    <col min="11" max="11" width="19.28515625" style="3" customWidth="1"/>
    <col min="12" max="12" width="25.7109375" style="3" customWidth="1"/>
    <col min="13" max="13" width="16.7109375" style="3" customWidth="1"/>
    <col min="14" max="14" width="4.5703125" style="3" customWidth="1"/>
    <col min="15" max="15" width="11.5703125" style="3" customWidth="1"/>
    <col min="16" max="16" width="6.5703125" style="3" customWidth="1"/>
    <col min="17" max="17" width="9" style="3" customWidth="1"/>
    <col min="18" max="18" width="12.140625" style="3" customWidth="1"/>
    <col min="19" max="19" width="10.85546875" style="3" customWidth="1"/>
    <col min="20" max="20" width="11.42578125" style="3" customWidth="1"/>
    <col min="21" max="21" width="9.7109375" style="3" customWidth="1"/>
    <col min="22" max="22" width="11.7109375" style="3" customWidth="1"/>
    <col min="23" max="23" width="9.85546875" style="3" customWidth="1"/>
    <col min="24" max="24" width="10" style="3" customWidth="1"/>
    <col min="25" max="16384" width="9.140625" style="3"/>
  </cols>
  <sheetData>
    <row r="14" spans="12:12" x14ac:dyDescent="0.25">
      <c r="L14" s="71"/>
    </row>
    <row r="15" spans="12:12" x14ac:dyDescent="0.25">
      <c r="L15" s="71"/>
    </row>
    <row r="18" spans="12:13" x14ac:dyDescent="0.25">
      <c r="L18" s="71"/>
    </row>
    <row r="19" spans="12:13" x14ac:dyDescent="0.25">
      <c r="L19" s="71"/>
    </row>
    <row r="22" spans="12:13" ht="27" x14ac:dyDescent="0.35">
      <c r="L22" s="58">
        <f>COMBIN(15,10)</f>
        <v>3003</v>
      </c>
    </row>
    <row r="24" spans="12:13" ht="22.9" customHeight="1" x14ac:dyDescent="0.35">
      <c r="L24" s="24"/>
    </row>
    <row r="25" spans="12:13" ht="21.6" customHeight="1" x14ac:dyDescent="0.25"/>
    <row r="28" spans="12:13" ht="22.9" customHeight="1" x14ac:dyDescent="0.25"/>
    <row r="29" spans="12:13" ht="19.149999999999999" customHeight="1" x14ac:dyDescent="0.25"/>
    <row r="30" spans="12:13" ht="36" customHeight="1" x14ac:dyDescent="0.25">
      <c r="M30" s="2"/>
    </row>
    <row r="31" spans="12:13" ht="33" customHeight="1" x14ac:dyDescent="0.25">
      <c r="M31" s="4"/>
    </row>
    <row r="32" spans="12:13" x14ac:dyDescent="0.25">
      <c r="M32" s="4"/>
    </row>
    <row r="33" spans="13:13" x14ac:dyDescent="0.25">
      <c r="M33" s="4"/>
    </row>
    <row r="34" spans="13:13" x14ac:dyDescent="0.25">
      <c r="M34" s="4"/>
    </row>
    <row r="35" spans="13:13" x14ac:dyDescent="0.25">
      <c r="M35" s="4"/>
    </row>
    <row r="36" spans="13:13" ht="31.5" customHeight="1" x14ac:dyDescent="0.25">
      <c r="M36" s="4"/>
    </row>
    <row r="37" spans="13:13" x14ac:dyDescent="0.25">
      <c r="M37" s="4"/>
    </row>
  </sheetData>
  <mergeCells count="2">
    <mergeCell ref="L14:L15"/>
    <mergeCell ref="L18:L19"/>
  </mergeCells>
  <pageMargins left="0.7" right="0.7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FirstPage</vt:lpstr>
      <vt:lpstr>Inquiry Form</vt:lpstr>
      <vt:lpstr>Exam Content 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2025-01-28T00:14:12Z</cp:lastPrinted>
  <dcterms:created xsi:type="dcterms:W3CDTF">2014-10-23T14:45:36Z</dcterms:created>
  <dcterms:modified xsi:type="dcterms:W3CDTF">2025-01-28T00:14:46Z</dcterms:modified>
</cp:coreProperties>
</file>