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E3022FEB-BF51-45BC-951D-79DE8265FC51}" xr6:coauthVersionLast="47" xr6:coauthVersionMax="47" xr10:uidLastSave="{00000000-0000-0000-0000-000000000000}"/>
  <bookViews>
    <workbookView xWindow="-120" yWindow="-120" windowWidth="29040" windowHeight="15720" tabRatio="601" xr2:uid="{00000000-000D-0000-FFFF-FFFF00000000}"/>
  </bookViews>
  <sheets>
    <sheet name="FirstPage" sheetId="21" r:id="rId1"/>
    <sheet name="Exam Content " sheetId="70" r:id="rId2"/>
    <sheet name="Problem 1" sheetId="108" r:id="rId3"/>
    <sheet name="Check Problem 1" sheetId="76" r:id="rId4"/>
    <sheet name="Problem 2" sheetId="109" r:id="rId5"/>
    <sheet name="Check Problem 2" sheetId="80" r:id="rId6"/>
    <sheet name="CheckProblem 3 " sheetId="119" r:id="rId7"/>
    <sheet name="Problem 3" sheetId="110" r:id="rId8"/>
    <sheet name="Problem 4" sheetId="111" r:id="rId9"/>
    <sheet name="Check Problem 4" sheetId="79" r:id="rId10"/>
    <sheet name="Problem 5" sheetId="112" r:id="rId11"/>
    <sheet name="Check Problem 5" sheetId="74" r:id="rId12"/>
    <sheet name="Check Problem 6" sheetId="118" r:id="rId13"/>
    <sheet name="Problem 6" sheetId="113" r:id="rId14"/>
    <sheet name="Problem 7" sheetId="114" r:id="rId15"/>
    <sheet name="Check Problem 7" sheetId="78" r:id="rId16"/>
    <sheet name="Problem 8" sheetId="115" r:id="rId17"/>
    <sheet name="Check Problem 8" sheetId="75" r:id="rId18"/>
    <sheet name="Problem 9" sheetId="116" r:id="rId19"/>
    <sheet name="Check Problem 9" sheetId="107" r:id="rId20"/>
    <sheet name="Problem 10" sheetId="117" r:id="rId21"/>
    <sheet name="Check Problem 10" sheetId="97" r:id="rId2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119" l="1"/>
  <c r="S12" i="119"/>
  <c r="G26" i="75"/>
  <c r="I26" i="75"/>
  <c r="K26" i="75"/>
  <c r="G27" i="75"/>
  <c r="I27" i="75"/>
  <c r="K27" i="75"/>
  <c r="G28" i="75"/>
  <c r="I28" i="75"/>
  <c r="K28" i="75"/>
  <c r="G29" i="75"/>
  <c r="I29" i="75"/>
  <c r="K29" i="75"/>
  <c r="G30" i="75"/>
  <c r="I30" i="75"/>
  <c r="K30" i="75"/>
  <c r="G31" i="75"/>
  <c r="I31" i="75"/>
  <c r="K31" i="75"/>
  <c r="G32" i="75"/>
  <c r="I32" i="75"/>
  <c r="K32" i="75"/>
  <c r="G33" i="75"/>
  <c r="I33" i="75"/>
  <c r="K33" i="75"/>
  <c r="G34" i="75"/>
  <c r="I34" i="75"/>
  <c r="K34" i="75"/>
  <c r="G35" i="75"/>
  <c r="I35" i="75"/>
  <c r="K35" i="75"/>
  <c r="G36" i="75"/>
  <c r="I36" i="75"/>
  <c r="K36" i="75"/>
  <c r="G37" i="75"/>
  <c r="I37" i="75"/>
  <c r="K37" i="75"/>
  <c r="K39" i="75"/>
  <c r="K41" i="75"/>
  <c r="I25" i="75"/>
  <c r="K25" i="75"/>
  <c r="G24" i="115"/>
  <c r="I24" i="115"/>
  <c r="K24" i="115"/>
  <c r="G25" i="115"/>
  <c r="I25" i="115"/>
  <c r="K25" i="115"/>
  <c r="G26" i="115"/>
  <c r="I26" i="115"/>
  <c r="K26" i="115"/>
  <c r="G27" i="115"/>
  <c r="I27" i="115"/>
  <c r="K27" i="115"/>
  <c r="G28" i="115"/>
  <c r="I28" i="115"/>
  <c r="K28" i="115"/>
  <c r="G29" i="115"/>
  <c r="I29" i="115"/>
  <c r="K29" i="115"/>
  <c r="G30" i="115"/>
  <c r="I30" i="115"/>
  <c r="K30" i="115"/>
  <c r="G31" i="115"/>
  <c r="I31" i="115"/>
  <c r="K31" i="115"/>
  <c r="G32" i="115"/>
  <c r="I32" i="115"/>
  <c r="K32" i="115"/>
  <c r="G33" i="115"/>
  <c r="I33" i="115"/>
  <c r="K33" i="115"/>
  <c r="G34" i="115"/>
  <c r="I34" i="115"/>
  <c r="K34" i="115"/>
  <c r="G35" i="115"/>
  <c r="I35" i="115"/>
  <c r="K35" i="115"/>
  <c r="K37" i="115"/>
  <c r="K39" i="115"/>
  <c r="I23" i="115"/>
  <c r="K23" i="115"/>
  <c r="N42" i="74"/>
  <c r="N48" i="74"/>
  <c r="N52" i="74"/>
  <c r="R48" i="74"/>
  <c r="N42" i="112"/>
  <c r="N48" i="112"/>
  <c r="N52" i="112"/>
  <c r="P52" i="112"/>
  <c r="X47" i="111"/>
  <c r="Q47" i="111"/>
  <c r="X29" i="111"/>
  <c r="Q27" i="111"/>
  <c r="N34" i="78"/>
  <c r="N35" i="78"/>
  <c r="N36" i="78"/>
  <c r="N37" i="78"/>
  <c r="N38" i="78"/>
  <c r="N39" i="78"/>
  <c r="O39" i="78"/>
  <c r="N23" i="78"/>
  <c r="N24" i="78"/>
  <c r="N25" i="78"/>
  <c r="N26" i="78"/>
  <c r="N27" i="78"/>
  <c r="N28" i="78"/>
  <c r="O28" i="78"/>
  <c r="X25" i="79"/>
  <c r="X24" i="79"/>
  <c r="B50" i="80"/>
  <c r="O28" i="76"/>
  <c r="X43" i="79"/>
  <c r="X42" i="79"/>
  <c r="Q43" i="79"/>
  <c r="Q42" i="79"/>
  <c r="X47" i="79"/>
  <c r="X29" i="79"/>
  <c r="Q27" i="79"/>
  <c r="Q47" i="79"/>
</calcChain>
</file>

<file path=xl/sharedStrings.xml><?xml version="1.0" encoding="utf-8"?>
<sst xmlns="http://schemas.openxmlformats.org/spreadsheetml/2006/main" count="211" uniqueCount="62">
  <si>
    <t xml:space="preserve">                                                                                                                                                                                                                                                                             </t>
  </si>
  <si>
    <t>Month</t>
  </si>
  <si>
    <t>Quarter</t>
  </si>
  <si>
    <t>Y</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</si>
  <si>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</si>
  <si>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</si>
  <si>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</si>
  <si>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</si>
  <si>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</si>
  <si>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</si>
  <si>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</si>
  <si>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</si>
  <si>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</si>
  <si>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</si>
  <si>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</si>
  <si>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</si>
  <si>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</si>
  <si>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</si>
  <si>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</si>
  <si>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</si>
  <si>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</si>
  <si>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</si>
  <si>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</si>
  <si>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</si>
  <si>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</si>
  <si>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</si>
  <si>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</si>
  <si>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</si>
  <si>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</si>
  <si>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</si>
  <si>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</si>
  <si>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</si>
  <si>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</si>
  <si>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</si>
  <si>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</si>
  <si>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Value</t>
  </si>
  <si>
    <t>A</t>
  </si>
  <si>
    <t>B</t>
  </si>
  <si>
    <t>X1</t>
  </si>
  <si>
    <t>X2</t>
  </si>
  <si>
    <t>y</t>
  </si>
  <si>
    <t>x</t>
  </si>
  <si>
    <t>Column 1</t>
  </si>
  <si>
    <t>Column 2</t>
  </si>
  <si>
    <t>Units</t>
  </si>
  <si>
    <t>Year</t>
  </si>
  <si>
    <t>`````````````````````````````````````````````````````````````````````````````````````````````````````````````````````</t>
  </si>
  <si>
    <t>A1</t>
  </si>
  <si>
    <t>B1</t>
  </si>
  <si>
    <t>A2</t>
  </si>
  <si>
    <t>B2</t>
  </si>
  <si>
    <t>ABS</t>
  </si>
  <si>
    <t>MAD CALCULATIONS</t>
  </si>
  <si>
    <t>#</t>
  </si>
  <si>
    <t>Monthly Salary ($1,000)</t>
  </si>
  <si>
    <t>Age</t>
  </si>
  <si>
    <t xml:space="preserve">Gender     </t>
  </si>
  <si>
    <t>Gender                  1 = one                     0 = two</t>
  </si>
  <si>
    <t>Q</t>
  </si>
  <si>
    <t>Error</t>
  </si>
  <si>
    <t>Age(x10)</t>
  </si>
  <si>
    <t>X3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</si>
</sst>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0"/>
    <numFmt numFmtId="166" formatCode="#,##0.0000"/>
    <numFmt numFmtId="167" formatCode="0.000"/>
    <numFmt numFmtId="168" formatCode="&quot;$&quot;#,##0.00"/>
    <numFmt numFmtId="169" formatCode="&quot;$&quot;#,##0"/>
    <numFmt numFmtId="170" formatCode="0.0000%"/>
    <numFmt numFmtId="171" formatCode="&quot;$&quot;#,##0.0000"/>
  </numFmts>
  <fonts count="31"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sz val="18"/>
      <color theme="1"/>
      <name val="Calibri"/>
      <family val="2"/>
      <scheme val="minor"/>
    </font>
    <font>
      <i/>
      <sz val="11"/>
      <color theme="1"/>
      <name val="Calibri"/>
      <family val="2"/>
      <scheme val="minor"/>
    </font>
    <font>
      <sz val="20"/>
      <color theme="1"/>
      <name val="Lucida Bright"/>
      <family val="1"/>
    </font>
    <font>
      <sz val="11"/>
      <color theme="1"/>
      <name val="Lucida Bright"/>
      <family val="1"/>
    </font>
    <font>
      <b/>
      <sz val="28"/>
      <color rgb="FFFFC000"/>
      <name val="Lucida Bright"/>
      <family val="1"/>
    </font>
    <font>
      <sz val="18"/>
      <color theme="1"/>
      <name val="Lucida Bright"/>
      <family val="1"/>
    </font>
    <font>
      <b/>
      <sz val="36"/>
      <color rgb="FFFFFF00"/>
      <name val="Lucida Bright"/>
      <family val="1"/>
    </font>
    <font>
      <b/>
      <sz val="22"/>
      <color rgb="FFFFC000"/>
      <name val="Calibri"/>
      <family val="2"/>
      <scheme val="minor"/>
    </font>
    <font>
      <b/>
      <sz val="20"/>
      <color theme="3" tint="-0.499984740745262"/>
      <name val="Calibri"/>
      <family val="2"/>
      <scheme val="minor"/>
    </font>
    <font>
      <sz val="11"/>
      <color theme="1"/>
      <name val="Calibri"/>
      <family val="2"/>
      <scheme val="minor"/>
    </font>
    <font>
      <sz val="48"/>
      <color theme="5" tint="-0.499984740745262"/>
      <name val="Calibri"/>
      <family val="2"/>
      <scheme val="minor"/>
    </font>
    <font>
      <b/>
      <sz val="20"/>
      <color rgb="FFFFFF00"/>
      <name val="Calibri"/>
      <family val="2"/>
      <scheme val="minor"/>
    </font>
    <font>
      <sz val="26"/>
      <color theme="1"/>
      <name val="Lucida Bright"/>
      <family val="1"/>
    </font>
    <font>
      <b/>
      <sz val="20"/>
      <color rgb="FFC00000"/>
      <name val="Calibri"/>
      <family val="2"/>
      <scheme val="minor"/>
    </font>
    <font>
      <b/>
      <sz val="24"/>
      <color rgb="FFFF0000"/>
      <name val="Lucida Bright"/>
      <family val="1"/>
    </font>
    <font>
      <b/>
      <sz val="22"/>
      <color rgb="FFFFFF00"/>
      <name val="Calibri"/>
      <family val="2"/>
      <scheme val="minor"/>
    </font>
    <font>
      <sz val="14"/>
      <color theme="1"/>
      <name val="Lucida Bright"/>
      <family val="1"/>
    </font>
    <font>
      <sz val="16"/>
      <color theme="1"/>
      <name val="Lucida Bright"/>
      <family val="1"/>
    </font>
    <font>
      <sz val="14"/>
      <color theme="1"/>
      <name val="Calibri"/>
      <family val="2"/>
      <scheme val="minor"/>
    </font>
    <font>
      <sz val="20"/>
      <color rgb="FFC00000"/>
      <name val="Calibri"/>
      <family val="2"/>
      <scheme val="minor"/>
    </font>
    <font>
      <sz val="16"/>
      <color theme="1"/>
      <name val="Calibri"/>
      <family val="2"/>
      <scheme val="minor"/>
    </font>
    <font>
      <sz val="22"/>
      <color rgb="FFFF0000"/>
      <name val="Calibri"/>
      <family val="2"/>
      <scheme val="minor"/>
    </font>
    <font>
      <sz val="22"/>
      <color rgb="FFFFFF00"/>
      <name val="Calibri"/>
      <family val="2"/>
      <scheme val="minor"/>
    </font>
    <font>
      <i/>
      <sz val="22"/>
      <color theme="1"/>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6" fillId="2" borderId="0" xfId="0" applyFont="1" applyFill="1" applyProtection="1">
      <protection locked="0"/>
    </xf>
    <xf numFmtId="0" fontId="7" fillId="2" borderId="4" xfId="0" applyFont="1" applyFill="1" applyBorder="1" applyAlignment="1" applyProtection="1">
      <alignment horizontal="center" vertical="center"/>
      <protection locked="0"/>
    </xf>
    <xf numFmtId="0" fontId="0" fillId="0" borderId="6" xfId="0" applyBorder="1"/>
    <xf numFmtId="0" fontId="8" fillId="0" borderId="7" xfId="0" applyFont="1" applyBorder="1" applyAlignment="1">
      <alignment horizontal="center"/>
    </xf>
    <xf numFmtId="0" fontId="8" fillId="0" borderId="7" xfId="0" applyFont="1" applyBorder="1" applyAlignment="1">
      <alignment horizontal="centerContinuous"/>
    </xf>
    <xf numFmtId="0" fontId="5" fillId="2" borderId="0" xfId="0" applyFont="1" applyFill="1" applyAlignment="1" applyProtection="1">
      <alignment horizontal="right" vertical="center"/>
      <protection locked="0"/>
    </xf>
    <xf numFmtId="0" fontId="9" fillId="2" borderId="1" xfId="0" applyFont="1" applyFill="1" applyBorder="1" applyAlignment="1" applyProtection="1">
      <alignment horizontal="center" vertical="center"/>
      <protection locked="0"/>
    </xf>
    <xf numFmtId="0" fontId="10" fillId="2" borderId="0" xfId="0" applyFont="1" applyFill="1" applyProtection="1">
      <protection locked="0"/>
    </xf>
    <xf numFmtId="0" fontId="10" fillId="4" borderId="0" xfId="0" applyFont="1" applyFill="1"/>
    <xf numFmtId="0" fontId="9" fillId="0" borderId="1" xfId="0" applyFont="1" applyBorder="1" applyProtection="1">
      <protection locked="0"/>
    </xf>
    <xf numFmtId="0" fontId="9" fillId="0" borderId="1" xfId="0" applyFont="1" applyBorder="1" applyAlignment="1" applyProtection="1">
      <alignment wrapText="1"/>
      <protection locked="0"/>
    </xf>
    <xf numFmtId="0" fontId="9" fillId="0" borderId="1" xfId="0" applyFont="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0" xfId="0" applyFill="1"/>
    <xf numFmtId="0" fontId="14" fillId="8"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11"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2" fontId="0" fillId="2" borderId="0" xfId="0" applyNumberFormat="1" applyFill="1"/>
    <xf numFmtId="164" fontId="12" fillId="9" borderId="1" xfId="0" applyNumberFormat="1"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wrapText="1"/>
      <protection locked="0"/>
    </xf>
    <xf numFmtId="0" fontId="9" fillId="10" borderId="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16" fillId="4" borderId="0" xfId="0" applyFont="1" applyFill="1"/>
    <xf numFmtId="0" fontId="9" fillId="3" borderId="1" xfId="0" applyFont="1" applyFill="1" applyBorder="1" applyAlignment="1" applyProtection="1">
      <alignment horizontal="center" vertical="center"/>
      <protection locked="0"/>
    </xf>
    <xf numFmtId="165" fontId="18" fillId="5" borderId="1" xfId="0" applyNumberFormat="1" applyFont="1" applyFill="1" applyBorder="1" applyAlignment="1">
      <alignment horizontal="center" vertical="center"/>
    </xf>
    <xf numFmtId="0" fontId="19" fillId="2" borderId="0" xfId="0" applyFont="1" applyFill="1" applyProtection="1">
      <protection locked="0"/>
    </xf>
    <xf numFmtId="165" fontId="20" fillId="3" borderId="1" xfId="0" applyNumberFormat="1" applyFont="1" applyFill="1" applyBorder="1" applyAlignment="1">
      <alignment horizontal="center" vertical="center"/>
    </xf>
    <xf numFmtId="3" fontId="12" fillId="2" borderId="1" xfId="0" applyNumberFormat="1"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0" fillId="2" borderId="8" xfId="0" applyFill="1" applyBorder="1" applyProtection="1">
      <protection locked="0"/>
    </xf>
    <xf numFmtId="0" fontId="0" fillId="2" borderId="0" xfId="0" applyFill="1" applyAlignment="1" applyProtection="1">
      <alignment horizontal="center"/>
      <protection locked="0"/>
    </xf>
    <xf numFmtId="165" fontId="21" fillId="0" borderId="1" xfId="0" applyNumberFormat="1" applyFont="1" applyBorder="1"/>
    <xf numFmtId="0" fontId="21" fillId="3" borderId="1" xfId="0" applyFont="1" applyFill="1" applyBorder="1" applyAlignment="1" applyProtection="1">
      <alignment horizontal="center" vertical="center"/>
      <protection locked="0"/>
    </xf>
    <xf numFmtId="1" fontId="21" fillId="3" borderId="1" xfId="0" applyNumberFormat="1" applyFont="1" applyFill="1" applyBorder="1" applyAlignment="1" applyProtection="1">
      <alignment horizontal="center" vertical="center"/>
      <protection locked="0"/>
    </xf>
    <xf numFmtId="0" fontId="9" fillId="10" borderId="9"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165" fontId="18" fillId="7" borderId="6" xfId="0" applyNumberFormat="1" applyFont="1" applyFill="1" applyBorder="1" applyAlignment="1">
      <alignment horizontal="center" vertical="center"/>
    </xf>
    <xf numFmtId="165" fontId="22" fillId="7" borderId="0" xfId="0" applyNumberFormat="1" applyFont="1" applyFill="1"/>
    <xf numFmtId="0" fontId="23" fillId="12" borderId="1" xfId="0" applyFont="1" applyFill="1" applyBorder="1" applyAlignment="1" applyProtection="1">
      <alignment horizontal="center" vertical="center" wrapText="1"/>
      <protection locked="0"/>
    </xf>
    <xf numFmtId="167" fontId="24" fillId="2" borderId="1" xfId="0" applyNumberFormat="1"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3" fillId="3" borderId="1" xfId="0" applyFont="1" applyFill="1" applyBorder="1"/>
    <xf numFmtId="165" fontId="3" fillId="3" borderId="1" xfId="0" applyNumberFormat="1" applyFont="1" applyFill="1" applyBorder="1"/>
    <xf numFmtId="1" fontId="27" fillId="2" borderId="1" xfId="0" applyNumberFormat="1" applyFont="1" applyFill="1" applyBorder="1" applyAlignment="1" applyProtection="1">
      <alignment horizontal="center" vertical="center"/>
      <protection locked="0"/>
    </xf>
    <xf numFmtId="3" fontId="27" fillId="2" borderId="1" xfId="0" applyNumberFormat="1" applyFont="1" applyFill="1" applyBorder="1" applyAlignment="1" applyProtection="1">
      <alignment horizontal="center" vertical="center"/>
      <protection locked="0"/>
    </xf>
    <xf numFmtId="3" fontId="27" fillId="0" borderId="1" xfId="0" applyNumberFormat="1" applyFont="1" applyBorder="1" applyAlignment="1">
      <alignment horizontal="center" vertical="center"/>
    </xf>
    <xf numFmtId="3" fontId="28" fillId="3" borderId="1" xfId="0" applyNumberFormat="1" applyFont="1" applyFill="1" applyBorder="1" applyAlignment="1" applyProtection="1">
      <alignment horizontal="center" vertical="center"/>
      <protection locked="0"/>
    </xf>
    <xf numFmtId="3" fontId="29" fillId="7" borderId="1" xfId="0" applyNumberFormat="1" applyFont="1" applyFill="1" applyBorder="1" applyAlignment="1" applyProtection="1">
      <alignment horizontal="center" vertical="center"/>
      <protection locked="0"/>
    </xf>
    <xf numFmtId="0" fontId="30" fillId="0" borderId="18" xfId="0" applyFont="1" applyBorder="1" applyAlignment="1">
      <alignment horizontal="center"/>
    </xf>
    <xf numFmtId="0" fontId="5" fillId="0" borderId="18" xfId="0" applyFont="1" applyBorder="1"/>
    <xf numFmtId="0" fontId="29" fillId="7" borderId="18" xfId="0" applyFont="1" applyFill="1" applyBorder="1"/>
    <xf numFmtId="0" fontId="17" fillId="4" borderId="0" xfId="0" applyFont="1" applyFill="1" applyAlignment="1">
      <alignment horizontal="center" vertical="center"/>
    </xf>
    <xf numFmtId="4" fontId="11" fillId="7" borderId="0" xfId="0" applyNumberFormat="1" applyFont="1" applyFill="1" applyAlignment="1" applyProtection="1">
      <alignment horizontal="center" vertical="center"/>
      <protection locked="0"/>
    </xf>
    <xf numFmtId="0" fontId="9" fillId="6" borderId="5"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protection locked="0"/>
    </xf>
    <xf numFmtId="166" fontId="13" fillId="7" borderId="0" xfId="0" applyNumberFormat="1" applyFont="1" applyFill="1" applyAlignment="1" applyProtection="1">
      <alignment horizontal="center" vertical="center" wrapText="1"/>
      <protection locked="0"/>
    </xf>
    <xf numFmtId="170" fontId="29" fillId="7" borderId="0" xfId="0" applyNumberFormat="1" applyFont="1" applyFill="1" applyAlignment="1" applyProtection="1">
      <alignment horizontal="center" vertical="center"/>
      <protection locked="0"/>
    </xf>
    <xf numFmtId="165" fontId="20" fillId="3" borderId="2" xfId="0" applyNumberFormat="1" applyFont="1" applyFill="1" applyBorder="1" applyAlignment="1">
      <alignment horizontal="center" vertical="center"/>
    </xf>
    <xf numFmtId="165" fontId="20" fillId="3" borderId="3"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65" fontId="3" fillId="3" borderId="3" xfId="0" applyNumberFormat="1" applyFont="1" applyFill="1" applyBorder="1" applyAlignment="1">
      <alignment horizontal="center" vertical="center"/>
    </xf>
    <xf numFmtId="165" fontId="15" fillId="3" borderId="2" xfId="0" applyNumberFormat="1" applyFont="1" applyFill="1" applyBorder="1" applyAlignment="1">
      <alignment horizontal="center" vertical="center"/>
    </xf>
    <xf numFmtId="165" fontId="15" fillId="3" borderId="3" xfId="0" applyNumberFormat="1" applyFont="1" applyFill="1" applyBorder="1" applyAlignment="1">
      <alignment horizontal="center" vertical="center"/>
    </xf>
    <xf numFmtId="168" fontId="9" fillId="3" borderId="5" xfId="0" applyNumberFormat="1" applyFont="1" applyFill="1" applyBorder="1" applyAlignment="1" applyProtection="1">
      <alignment horizontal="center" vertical="center"/>
      <protection locked="0"/>
    </xf>
    <xf numFmtId="168" fontId="9" fillId="3" borderId="16" xfId="0" applyNumberFormat="1" applyFont="1" applyFill="1" applyBorder="1" applyAlignment="1" applyProtection="1">
      <alignment horizontal="center" vertical="center"/>
      <protection locked="0"/>
    </xf>
    <xf numFmtId="168" fontId="9" fillId="3" borderId="9" xfId="0" applyNumberFormat="1" applyFont="1" applyFill="1" applyBorder="1" applyAlignment="1" applyProtection="1">
      <alignment horizontal="center" vertical="center"/>
      <protection locked="0"/>
    </xf>
    <xf numFmtId="0" fontId="26" fillId="3" borderId="0" xfId="0" applyFont="1" applyFill="1" applyAlignment="1" applyProtection="1">
      <alignment horizontal="center" vertical="center"/>
      <protection locked="0"/>
    </xf>
    <xf numFmtId="169" fontId="18" fillId="7" borderId="0" xfId="0" applyNumberFormat="1" applyFont="1" applyFill="1" applyAlignment="1" applyProtection="1">
      <alignment horizontal="center" vertical="center"/>
      <protection locked="0"/>
    </xf>
    <xf numFmtId="171" fontId="9" fillId="3" borderId="12" xfId="0" applyNumberFormat="1" applyFont="1" applyFill="1" applyBorder="1" applyAlignment="1" applyProtection="1">
      <alignment horizontal="center" vertical="center"/>
      <protection locked="0"/>
    </xf>
    <xf numFmtId="171" fontId="9" fillId="3" borderId="13" xfId="0" applyNumberFormat="1" applyFont="1" applyFill="1" applyBorder="1" applyAlignment="1" applyProtection="1">
      <alignment horizontal="center" vertical="center"/>
      <protection locked="0"/>
    </xf>
    <xf numFmtId="171" fontId="9" fillId="3" borderId="8" xfId="0" applyNumberFormat="1" applyFont="1" applyFill="1" applyBorder="1" applyAlignment="1" applyProtection="1">
      <alignment horizontal="center" vertical="center"/>
      <protection locked="0"/>
    </xf>
    <xf numFmtId="171" fontId="9" fillId="3" borderId="17" xfId="0" applyNumberFormat="1" applyFont="1" applyFill="1" applyBorder="1" applyAlignment="1" applyProtection="1">
      <alignment horizontal="center" vertical="center"/>
      <protection locked="0"/>
    </xf>
    <xf numFmtId="171" fontId="9" fillId="3" borderId="14" xfId="0" applyNumberFormat="1" applyFont="1" applyFill="1" applyBorder="1" applyAlignment="1" applyProtection="1">
      <alignment horizontal="center" vertical="center"/>
      <protection locked="0"/>
    </xf>
    <xf numFmtId="171" fontId="9" fillId="3" borderId="15" xfId="0" applyNumberFormat="1"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2E2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rendlineLbl>
          </c:trendline>
          <c:yVal>
            <c:numRef>
              <c:f>'Check Problem 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3E81-4473-B708-67ECED80C38D}"/>
            </c:ext>
          </c:extLst>
        </c:ser>
        <c:dLbls>
          <c:showLegendKey val="0"/>
          <c:showVal val="0"/>
          <c:showCatName val="0"/>
          <c:showSerName val="0"/>
          <c:showPercent val="0"/>
          <c:showBubbleSize val="0"/>
        </c:dLbls>
        <c:axId val="76700319"/>
        <c:axId val="76674879"/>
      </c:scatterChart>
      <c:valAx>
        <c:axId val="76700319"/>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74879"/>
        <c:crosses val="autoZero"/>
        <c:crossBetween val="midCat"/>
      </c:valAx>
      <c:valAx>
        <c:axId val="766748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0031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Exam Content '!A1"/></Relationships>
</file>

<file path=xl/drawings/_rels/drawing10.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1.xml.rels><?xml version="1.0" encoding="UTF-8" standalone="yes"?>
<Relationships xmlns="http://schemas.openxmlformats.org/package/2006/relationships"><Relationship Id="rId2" Type="http://schemas.openxmlformats.org/officeDocument/2006/relationships/hyperlink" Target="#'Check Problem 5'!A1"/><Relationship Id="rId1" Type="http://schemas.openxmlformats.org/officeDocument/2006/relationships/hyperlink" Target="#'Exam Content '!A1"/></Relationships>
</file>

<file path=xl/drawings/_rels/drawing12.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6'!A1"/></Relationships>
</file>

<file path=xl/drawings/_rels/drawing14.xml.rels><?xml version="1.0" encoding="UTF-8" standalone="yes"?>
<Relationships xmlns="http://schemas.openxmlformats.org/package/2006/relationships"><Relationship Id="rId2" Type="http://schemas.openxmlformats.org/officeDocument/2006/relationships/hyperlink" Target="#'Check Problem 6'!A1"/><Relationship Id="rId1" Type="http://schemas.openxmlformats.org/officeDocument/2006/relationships/hyperlink" Target="#'Exam Content '!A1"/></Relationships>
</file>

<file path=xl/drawings/_rels/drawing15.xml.rels><?xml version="1.0" encoding="UTF-8" standalone="yes"?>
<Relationships xmlns="http://schemas.openxmlformats.org/package/2006/relationships"><Relationship Id="rId2" Type="http://schemas.openxmlformats.org/officeDocument/2006/relationships/hyperlink" Target="#'Check Problem 7'!A1"/><Relationship Id="rId1" Type="http://schemas.openxmlformats.org/officeDocument/2006/relationships/hyperlink" Target="#'Exam Content '!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7.xml.rels><?xml version="1.0" encoding="UTF-8" standalone="yes"?>
<Relationships xmlns="http://schemas.openxmlformats.org/package/2006/relationships"><Relationship Id="rId2" Type="http://schemas.openxmlformats.org/officeDocument/2006/relationships/hyperlink" Target="#'Check Problem 8'!A1"/><Relationship Id="rId1" Type="http://schemas.openxmlformats.org/officeDocument/2006/relationships/hyperlink" Target="#'Exam Content '!A1"/></Relationships>
</file>

<file path=xl/drawings/_rels/drawing18.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9.xml.rels><?xml version="1.0" encoding="UTF-8" standalone="yes"?>
<Relationships xmlns="http://schemas.openxmlformats.org/package/2006/relationships"><Relationship Id="rId2" Type="http://schemas.openxmlformats.org/officeDocument/2006/relationships/hyperlink" Target="#'Check Problem 9'!A1"/><Relationship Id="rId1" Type="http://schemas.openxmlformats.org/officeDocument/2006/relationships/hyperlink" Target="#'Exam Content '!A1"/></Relationships>
</file>

<file path=xl/drawings/_rels/drawing2.xml.rels><?xml version="1.0" encoding="UTF-8" standalone="yes"?>
<Relationships xmlns="http://schemas.openxmlformats.org/package/2006/relationships"><Relationship Id="rId8" Type="http://schemas.openxmlformats.org/officeDocument/2006/relationships/hyperlink" Target="#'Problem 8'!A1"/><Relationship Id="rId3" Type="http://schemas.openxmlformats.org/officeDocument/2006/relationships/hyperlink" Target="#'Problem 3'!A1"/><Relationship Id="rId7" Type="http://schemas.openxmlformats.org/officeDocument/2006/relationships/hyperlink" Target="#'Problem 7'!A1"/><Relationship Id="rId12" Type="http://schemas.openxmlformats.org/officeDocument/2006/relationships/hyperlink" Target="#'9'!A1"/><Relationship Id="rId2" Type="http://schemas.openxmlformats.org/officeDocument/2006/relationships/hyperlink" Target="#'Problem 2'!A1"/><Relationship Id="rId1" Type="http://schemas.openxmlformats.org/officeDocument/2006/relationships/hyperlink" Target="#'Problem 1'!A1"/><Relationship Id="rId6" Type="http://schemas.openxmlformats.org/officeDocument/2006/relationships/hyperlink" Target="#'Problem 10'!A1"/><Relationship Id="rId11" Type="http://schemas.openxmlformats.org/officeDocument/2006/relationships/hyperlink" Target="#'Problem 6'!A1"/><Relationship Id="rId5" Type="http://schemas.openxmlformats.org/officeDocument/2006/relationships/hyperlink" Target="#'Problem 5'!A1"/><Relationship Id="rId10" Type="http://schemas.openxmlformats.org/officeDocument/2006/relationships/hyperlink" Target="#'Problem 9'!A1"/><Relationship Id="rId4" Type="http://schemas.openxmlformats.org/officeDocument/2006/relationships/hyperlink" Target="#'Problem 4'!A1"/><Relationship Id="rId9" Type="http://schemas.openxmlformats.org/officeDocument/2006/relationships/hyperlink" Target="#FirstPage!A1"/></Relationships>
</file>

<file path=xl/drawings/_rels/drawing20.xml.rels><?xml version="1.0" encoding="UTF-8" standalone="yes"?>
<Relationships xmlns="http://schemas.openxmlformats.org/package/2006/relationships"><Relationship Id="rId1" Type="http://schemas.openxmlformats.org/officeDocument/2006/relationships/hyperlink" Target="#'Problem 9'!A1"/></Relationships>
</file>

<file path=xl/drawings/_rels/drawing21.xml.rels><?xml version="1.0" encoding="UTF-8" standalone="yes"?>
<Relationships xmlns="http://schemas.openxmlformats.org/package/2006/relationships"><Relationship Id="rId2" Type="http://schemas.openxmlformats.org/officeDocument/2006/relationships/hyperlink" Target="#'Check Problem 10'!A1"/><Relationship Id="rId1" Type="http://schemas.openxmlformats.org/officeDocument/2006/relationships/hyperlink" Target="#'Exam Content '!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xml.rels><?xml version="1.0" encoding="UTF-8" standalone="yes"?>
<Relationships xmlns="http://schemas.openxmlformats.org/package/2006/relationships"><Relationship Id="rId2" Type="http://schemas.openxmlformats.org/officeDocument/2006/relationships/hyperlink" Target="#'Check Problem 1'!A1"/><Relationship Id="rId1" Type="http://schemas.openxmlformats.org/officeDocument/2006/relationships/hyperlink" Target="#'Exam Content '!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1'!A1"/></Relationships>
</file>

<file path=xl/drawings/_rels/drawing5.xml.rels><?xml version="1.0" encoding="UTF-8" standalone="yes"?>
<Relationships xmlns="http://schemas.openxmlformats.org/package/2006/relationships"><Relationship Id="rId2" Type="http://schemas.openxmlformats.org/officeDocument/2006/relationships/hyperlink" Target="#'Check Problem 2'!A1"/><Relationship Id="rId1" Type="http://schemas.openxmlformats.org/officeDocument/2006/relationships/hyperlink" Target="#'Exam Content '!A1"/></Relationships>
</file>

<file path=xl/drawings/_rels/drawing6.xml.rels><?xml version="1.0" encoding="UTF-8" standalone="yes"?>
<Relationships xmlns="http://schemas.openxmlformats.org/package/2006/relationships"><Relationship Id="rId1" Type="http://schemas.openxmlformats.org/officeDocument/2006/relationships/hyperlink" Target="#'Problem 2'!A1"/></Relationships>
</file>

<file path=xl/drawings/_rels/drawing7.xml.rels><?xml version="1.0" encoding="UTF-8" standalone="yes"?>
<Relationships xmlns="http://schemas.openxmlformats.org/package/2006/relationships"><Relationship Id="rId1" Type="http://schemas.openxmlformats.org/officeDocument/2006/relationships/hyperlink" Target="#'Problem 3'!A1"/></Relationships>
</file>

<file path=xl/drawings/_rels/drawing8.xml.rels><?xml version="1.0" encoding="UTF-8" standalone="yes"?>
<Relationships xmlns="http://schemas.openxmlformats.org/package/2006/relationships"><Relationship Id="rId2" Type="http://schemas.openxmlformats.org/officeDocument/2006/relationships/hyperlink" Target="#'CheckProblem 3 '!A1"/><Relationship Id="rId1" Type="http://schemas.openxmlformats.org/officeDocument/2006/relationships/hyperlink" Target="#'Exam Content '!A1"/></Relationships>
</file>

<file path=xl/drawings/_rels/drawing9.xml.rels><?xml version="1.0" encoding="UTF-8" standalone="yes"?>
<Relationships xmlns="http://schemas.openxmlformats.org/package/2006/relationships"><Relationship Id="rId2" Type="http://schemas.openxmlformats.org/officeDocument/2006/relationships/hyperlink" Target="#'Check Problem 4'!A1"/><Relationship Id="rId1" Type="http://schemas.openxmlformats.org/officeDocument/2006/relationships/hyperlink" Target="#'Exam Content '!A1"/></Relationships>
</file>

<file path=xl/drawings/drawing1.xml><?xml version="1.0" encoding="utf-8"?>
<xdr:wsDr xmlns:xdr="http://schemas.openxmlformats.org/drawingml/2006/spreadsheetDrawing" xmlns:a="http://schemas.openxmlformats.org/drawingml/2006/main">
  <xdr:twoCellAnchor>
    <xdr:from>
      <xdr:col>15</xdr:col>
      <xdr:colOff>222523</xdr:colOff>
      <xdr:row>4</xdr:row>
      <xdr:rowOff>171359</xdr:rowOff>
    </xdr:from>
    <xdr:to>
      <xdr:col>28</xdr:col>
      <xdr:colOff>386715</xdr:colOff>
      <xdr:row>12</xdr:row>
      <xdr:rowOff>99695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9595123" y="902879"/>
          <a:ext cx="8287112" cy="1391376"/>
        </a:xfrm>
        <a:prstGeom prst="roundRect">
          <a:avLst/>
        </a:prstGeom>
        <a:solidFill>
          <a:srgbClr val="FFC000"/>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002060"/>
              </a:solidFill>
              <a:latin typeface="Lucida Bright" panose="02040602050505020304" pitchFamily="18" charset="0"/>
            </a:rPr>
            <a:t>CSUSM</a:t>
          </a:r>
        </a:p>
      </xdr:txBody>
    </xdr:sp>
    <xdr:clientData/>
  </xdr:twoCellAnchor>
  <xdr:twoCellAnchor>
    <xdr:from>
      <xdr:col>19</xdr:col>
      <xdr:colOff>337460</xdr:colOff>
      <xdr:row>49</xdr:row>
      <xdr:rowOff>86179</xdr:rowOff>
    </xdr:from>
    <xdr:to>
      <xdr:col>25</xdr:col>
      <xdr:colOff>148049</xdr:colOff>
      <xdr:row>56</xdr:row>
      <xdr:rowOff>41275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2209420" y="904729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0</xdr:col>
      <xdr:colOff>582930</xdr:colOff>
      <xdr:row>0</xdr:row>
      <xdr:rowOff>0</xdr:rowOff>
    </xdr:from>
    <xdr:to>
      <xdr:col>6</xdr:col>
      <xdr:colOff>156754</xdr:colOff>
      <xdr:row>9</xdr:row>
      <xdr:rowOff>56507</xdr:rowOff>
    </xdr:to>
    <xdr:pic>
      <xdr:nvPicPr>
        <xdr:cNvPr id="8" name="Picture 7" descr="Picturelogo1.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stretch>
          <a:fillRect/>
        </a:stretch>
      </xdr:blipFill>
      <xdr:spPr>
        <a:xfrm>
          <a:off x="582930" y="0"/>
          <a:ext cx="3322864" cy="1702427"/>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15</xdr:col>
      <xdr:colOff>548640</xdr:colOff>
      <xdr:row>28</xdr:row>
      <xdr:rowOff>11883</xdr:rowOff>
    </xdr:from>
    <xdr:to>
      <xdr:col>28</xdr:col>
      <xdr:colOff>400050</xdr:colOff>
      <xdr:row>44</xdr:row>
      <xdr:rowOff>175260</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9921240" y="5132523"/>
          <a:ext cx="7974330" cy="30894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1" baseline="0">
              <a:solidFill>
                <a:srgbClr val="C00000"/>
              </a:solidFill>
              <a:latin typeface="Lucida Bright" panose="02040602050505020304" pitchFamily="18" charset="0"/>
            </a:rPr>
            <a:t>Pretest 3</a:t>
          </a:r>
        </a:p>
        <a:p>
          <a:pPr algn="ctr"/>
          <a:r>
            <a:rPr lang="en-US" sz="5400" b="1" baseline="0">
              <a:solidFill>
                <a:schemeClr val="accent1">
                  <a:lumMod val="50000"/>
                </a:schemeClr>
              </a:solidFill>
              <a:latin typeface="Lucida Bright" panose="02040602050505020304" pitchFamily="18" charset="0"/>
            </a:rPr>
            <a:t> Problems</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11/14/23</a:t>
          </a:r>
          <a:endParaRPr lang="en-US" sz="3600" b="1">
            <a:solidFill>
              <a:schemeClr val="tx2">
                <a:lumMod val="50000"/>
              </a:schemeClr>
            </a:solidFill>
            <a:latin typeface="Lucida Bright" panose="02040602050505020304" pitchFamily="18" charset="0"/>
          </a:endParaRPr>
        </a:p>
      </xdr:txBody>
    </xdr:sp>
    <xdr:clientData/>
  </xdr:twoCellAnchor>
  <xdr:twoCellAnchor>
    <xdr:from>
      <xdr:col>19</xdr:col>
      <xdr:colOff>195855</xdr:colOff>
      <xdr:row>16</xdr:row>
      <xdr:rowOff>95069</xdr:rowOff>
    </xdr:from>
    <xdr:to>
      <xdr:col>25</xdr:col>
      <xdr:colOff>6444</xdr:colOff>
      <xdr:row>23</xdr:row>
      <xdr:rowOff>50165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000-00000C000000}"/>
            </a:ext>
          </a:extLst>
        </xdr:cNvPr>
        <xdr:cNvSpPr/>
      </xdr:nvSpPr>
      <xdr:spPr>
        <a:xfrm>
          <a:off x="12067815" y="302114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322</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296070</xdr:colOff>
      <xdr:row>9</xdr:row>
      <xdr:rowOff>131762</xdr:rowOff>
    </xdr:from>
    <xdr:to>
      <xdr:col>13</xdr:col>
      <xdr:colOff>76200</xdr:colOff>
      <xdr:row>21</xdr:row>
      <xdr:rowOff>12700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96070" y="1846262"/>
          <a:ext cx="7704930" cy="216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endParaRPr lang="en-US" sz="2000" baseline="0">
            <a:latin typeface="Lucida Bright" panose="02040602050505020304" pitchFamily="18" charset="0"/>
          </a:endParaRP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00000000-0008-0000-0500-000004000000}"/>
            </a:ext>
          </a:extLst>
        </xdr:cNvPr>
        <xdr:cNvSpPr/>
      </xdr:nvSpPr>
      <xdr:spPr>
        <a:xfrm rot="10800000" flipV="1">
          <a:off x="8498566" y="8365942"/>
          <a:ext cx="518885" cy="1270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28</xdr:col>
      <xdr:colOff>274320</xdr:colOff>
      <xdr:row>33</xdr:row>
      <xdr:rowOff>158749</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flipV="1">
          <a:off x="2071687" y="7408545"/>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151944</xdr:colOff>
      <xdr:row>40</xdr:row>
      <xdr:rowOff>187688</xdr:rowOff>
    </xdr:from>
    <xdr:to>
      <xdr:col>25</xdr:col>
      <xdr:colOff>55061</xdr:colOff>
      <xdr:row>44</xdr:row>
      <xdr:rowOff>84547</xdr:rowOff>
    </xdr:to>
    <xdr:sp macro="" textlink="">
      <xdr:nvSpPr>
        <xdr:cNvPr id="6" name="Right Brace 5">
          <a:extLst>
            <a:ext uri="{FF2B5EF4-FFF2-40B4-BE49-F238E27FC236}">
              <a16:creationId xmlns:a16="http://schemas.microsoft.com/office/drawing/2014/main" id="{00000000-0008-0000-0500-000006000000}"/>
            </a:ext>
          </a:extLst>
        </xdr:cNvPr>
        <xdr:cNvSpPr/>
      </xdr:nvSpPr>
      <xdr:spPr>
        <a:xfrm flipV="1">
          <a:off x="16693694" y="8283938"/>
          <a:ext cx="506367" cy="108748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00000000-0008-0000-0500-000007000000}"/>
            </a:ext>
          </a:extLst>
        </xdr:cNvPr>
        <xdr:cNvSpPr/>
      </xdr:nvSpPr>
      <xdr:spPr>
        <a:xfrm>
          <a:off x="5004594" y="4349750"/>
          <a:ext cx="2537166" cy="108743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00000000-0008-0000-0500-000008000000}"/>
            </a:ext>
          </a:extLst>
        </xdr:cNvPr>
        <xdr:cNvSpPr/>
      </xdr:nvSpPr>
      <xdr:spPr>
        <a:xfrm>
          <a:off x="5397500" y="8097838"/>
          <a:ext cx="2153784" cy="12176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27</xdr:col>
      <xdr:colOff>301626</xdr:colOff>
      <xdr:row>40</xdr:row>
      <xdr:rowOff>31750</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a:off x="7905750" y="5461000"/>
          <a:ext cx="10747376" cy="2667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296406</xdr:colOff>
      <xdr:row>22</xdr:row>
      <xdr:rowOff>50369</xdr:rowOff>
    </xdr:from>
    <xdr:to>
      <xdr:col>25</xdr:col>
      <xdr:colOff>79375</xdr:colOff>
      <xdr:row>26</xdr:row>
      <xdr:rowOff>349250</xdr:rowOff>
    </xdr:to>
    <xdr:sp macro="" textlink="">
      <xdr:nvSpPr>
        <xdr:cNvPr id="10" name="Right Brace 9">
          <a:extLst>
            <a:ext uri="{FF2B5EF4-FFF2-40B4-BE49-F238E27FC236}">
              <a16:creationId xmlns:a16="http://schemas.microsoft.com/office/drawing/2014/main" id="{00000000-0008-0000-0500-00000A000000}"/>
            </a:ext>
          </a:extLst>
        </xdr:cNvPr>
        <xdr:cNvSpPr/>
      </xdr:nvSpPr>
      <xdr:spPr>
        <a:xfrm flipV="1">
          <a:off x="17076281" y="4241369"/>
          <a:ext cx="386219" cy="1584756"/>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26</xdr:col>
      <xdr:colOff>404813</xdr:colOff>
      <xdr:row>21</xdr:row>
      <xdr:rowOff>119063</xdr:rowOff>
    </xdr:from>
    <xdr:to>
      <xdr:col>30</xdr:col>
      <xdr:colOff>178594</xdr:colOff>
      <xdr:row>27</xdr:row>
      <xdr:rowOff>63499</xdr:rowOff>
    </xdr:to>
    <xdr:sp macro="" textlink="">
      <xdr:nvSpPr>
        <xdr:cNvPr id="11" name="Rounded Rectangular Callout 14">
          <a:extLst>
            <a:ext uri="{FF2B5EF4-FFF2-40B4-BE49-F238E27FC236}">
              <a16:creationId xmlns:a16="http://schemas.microsoft.com/office/drawing/2014/main" id="{00000000-0008-0000-0500-00000B000000}"/>
            </a:ext>
          </a:extLst>
        </xdr:cNvPr>
        <xdr:cNvSpPr/>
      </xdr:nvSpPr>
      <xdr:spPr>
        <a:xfrm>
          <a:off x="18391188" y="4119563"/>
          <a:ext cx="2186781" cy="178593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26</xdr:col>
      <xdr:colOff>180182</xdr:colOff>
      <xdr:row>41</xdr:row>
      <xdr:rowOff>9525</xdr:rowOff>
    </xdr:from>
    <xdr:to>
      <xdr:col>29</xdr:col>
      <xdr:colOff>557213</xdr:colOff>
      <xdr:row>45</xdr:row>
      <xdr:rowOff>9524</xdr:rowOff>
    </xdr:to>
    <xdr:sp macro="" textlink="">
      <xdr:nvSpPr>
        <xdr:cNvPr id="12" name="Rounded Rectangular Callout 14">
          <a:extLst>
            <a:ext uri="{FF2B5EF4-FFF2-40B4-BE49-F238E27FC236}">
              <a16:creationId xmlns:a16="http://schemas.microsoft.com/office/drawing/2014/main" id="{00000000-0008-0000-0500-00000C000000}"/>
            </a:ext>
          </a:extLst>
        </xdr:cNvPr>
        <xdr:cNvSpPr/>
      </xdr:nvSpPr>
      <xdr:spPr>
        <a:xfrm>
          <a:off x="17928432" y="8296275"/>
          <a:ext cx="2186781" cy="1190624"/>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4</xdr:col>
      <xdr:colOff>182562</xdr:colOff>
      <xdr:row>23</xdr:row>
      <xdr:rowOff>79376</xdr:rowOff>
    </xdr:from>
    <xdr:to>
      <xdr:col>7</xdr:col>
      <xdr:colOff>134938</xdr:colOff>
      <xdr:row>25</xdr:row>
      <xdr:rowOff>87313</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2595562" y="4460876"/>
          <a:ext cx="176212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19</xdr:col>
      <xdr:colOff>190500</xdr:colOff>
      <xdr:row>7</xdr:row>
      <xdr:rowOff>63500</xdr:rowOff>
    </xdr:to>
    <xdr:sp macro="" textlink="">
      <xdr:nvSpPr>
        <xdr:cNvPr id="15" name="Rounded Rectangle 1">
          <a:extLst>
            <a:ext uri="{FF2B5EF4-FFF2-40B4-BE49-F238E27FC236}">
              <a16:creationId xmlns:a16="http://schemas.microsoft.com/office/drawing/2014/main" id="{00000000-0008-0000-05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21</xdr:col>
      <xdr:colOff>1047750</xdr:colOff>
      <xdr:row>27</xdr:row>
      <xdr:rowOff>63500</xdr:rowOff>
    </xdr:from>
    <xdr:to>
      <xdr:col>24</xdr:col>
      <xdr:colOff>381000</xdr:colOff>
      <xdr:row>27</xdr:row>
      <xdr:rowOff>63500</xdr:rowOff>
    </xdr:to>
    <xdr:cxnSp macro="">
      <xdr:nvCxnSpPr>
        <xdr:cNvPr id="19" name="Straight Connector 18">
          <a:extLst>
            <a:ext uri="{FF2B5EF4-FFF2-40B4-BE49-F238E27FC236}">
              <a16:creationId xmlns:a16="http://schemas.microsoft.com/office/drawing/2014/main" id="{00000000-0008-0000-0500-000013000000}"/>
            </a:ext>
          </a:extLst>
        </xdr:cNvPr>
        <xdr:cNvCxnSpPr/>
      </xdr:nvCxnSpPr>
      <xdr:spPr>
        <a:xfrm>
          <a:off x="14747875" y="5905500"/>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45</xdr:row>
      <xdr:rowOff>47625</xdr:rowOff>
    </xdr:from>
    <xdr:to>
      <xdr:col>24</xdr:col>
      <xdr:colOff>508000</xdr:colOff>
      <xdr:row>45</xdr:row>
      <xdr:rowOff>47625</xdr:rowOff>
    </xdr:to>
    <xdr:cxnSp macro="">
      <xdr:nvCxnSpPr>
        <xdr:cNvPr id="21" name="Straight Connector 20">
          <a:extLst>
            <a:ext uri="{FF2B5EF4-FFF2-40B4-BE49-F238E27FC236}">
              <a16:creationId xmlns:a16="http://schemas.microsoft.com/office/drawing/2014/main" id="{00000000-0008-0000-0500-000015000000}"/>
            </a:ext>
          </a:extLst>
        </xdr:cNvPr>
        <xdr:cNvCxnSpPr/>
      </xdr:nvCxnSpPr>
      <xdr:spPr>
        <a:xfrm>
          <a:off x="14636750" y="9667875"/>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1143000</xdr:colOff>
      <xdr:row>1</xdr:row>
      <xdr:rowOff>137160</xdr:rowOff>
    </xdr:from>
    <xdr:to>
      <xdr:col>23</xdr:col>
      <xdr:colOff>762000</xdr:colOff>
      <xdr:row>7</xdr:row>
      <xdr:rowOff>45720</xdr:rowOff>
    </xdr:to>
    <xdr:sp macro="" textlink="">
      <xdr:nvSpPr>
        <xdr:cNvPr id="18" name="Rounded Rectangle 4">
          <a:extLst>
            <a:ext uri="{FF2B5EF4-FFF2-40B4-BE49-F238E27FC236}">
              <a16:creationId xmlns:a16="http://schemas.microsoft.com/office/drawing/2014/main" id="{96B9E40A-60B8-4786-B526-55D1618EACE6}"/>
            </a:ext>
          </a:extLst>
        </xdr:cNvPr>
        <xdr:cNvSpPr/>
      </xdr:nvSpPr>
      <xdr:spPr>
        <a:xfrm>
          <a:off x="13594080" y="32004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3D0AACB8-88D3-46CF-A2F1-5271F060FF67}"/>
            </a:ext>
          </a:extLst>
        </xdr:cNvPr>
        <xdr:cNvSpPr/>
      </xdr:nvSpPr>
      <xdr:spPr>
        <a:xfrm>
          <a:off x="2970531" y="447403"/>
          <a:ext cx="771651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D370353-34F8-4995-BA92-96C4AE4877AB}"/>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8" name="Straight Arrow Connector 7">
          <a:extLst>
            <a:ext uri="{FF2B5EF4-FFF2-40B4-BE49-F238E27FC236}">
              <a16:creationId xmlns:a16="http://schemas.microsoft.com/office/drawing/2014/main" id="{3E5396F5-6515-4A3B-8F2F-ABC089019AFD}"/>
            </a:ext>
          </a:extLst>
        </xdr:cNvPr>
        <xdr:cNvCxnSpPr/>
      </xdr:nvCxnSpPr>
      <xdr:spPr>
        <a:xfrm>
          <a:off x="7147560" y="4836160"/>
          <a:ext cx="50292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9" name="Straight Arrow Connector 8">
          <a:extLst>
            <a:ext uri="{FF2B5EF4-FFF2-40B4-BE49-F238E27FC236}">
              <a16:creationId xmlns:a16="http://schemas.microsoft.com/office/drawing/2014/main" id="{D2FDB20C-4B16-43E6-90E0-638B212DCCF2}"/>
            </a:ext>
          </a:extLst>
        </xdr:cNvPr>
        <xdr:cNvCxnSpPr/>
      </xdr:nvCxnSpPr>
      <xdr:spPr>
        <a:xfrm>
          <a:off x="7115175" y="8502650"/>
          <a:ext cx="51816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342900</xdr:colOff>
      <xdr:row>1</xdr:row>
      <xdr:rowOff>38100</xdr:rowOff>
    </xdr:from>
    <xdr:to>
      <xdr:col>21</xdr:col>
      <xdr:colOff>233680</xdr:colOff>
      <xdr:row>7</xdr:row>
      <xdr:rowOff>7620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7A4D167E-4645-43A2-8CA5-2424AF420666}"/>
            </a:ext>
          </a:extLst>
        </xdr:cNvPr>
        <xdr:cNvSpPr/>
      </xdr:nvSpPr>
      <xdr:spPr>
        <a:xfrm>
          <a:off x="16217900" y="2159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12</xdr:col>
      <xdr:colOff>38100</xdr:colOff>
      <xdr:row>1</xdr:row>
      <xdr:rowOff>127000</xdr:rowOff>
    </xdr:from>
    <xdr:to>
      <xdr:col>17</xdr:col>
      <xdr:colOff>399505</xdr:colOff>
      <xdr:row>5</xdr:row>
      <xdr:rowOff>148408</xdr:rowOff>
    </xdr:to>
    <xdr:sp macro="" textlink="">
      <xdr:nvSpPr>
        <xdr:cNvPr id="11" name="Rounded Rectangle 4">
          <a:extLst>
            <a:ext uri="{FF2B5EF4-FFF2-40B4-BE49-F238E27FC236}">
              <a16:creationId xmlns:a16="http://schemas.microsoft.com/office/drawing/2014/main" id="{96F1B7AB-99D4-4CC9-BE61-E6E5D9059FC7}"/>
            </a:ext>
          </a:extLst>
        </xdr:cNvPr>
        <xdr:cNvSpPr/>
      </xdr:nvSpPr>
      <xdr:spPr>
        <a:xfrm>
          <a:off x="11772900" y="3048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6</xdr:col>
      <xdr:colOff>544286</xdr:colOff>
      <xdr:row>7</xdr:row>
      <xdr:rowOff>137342</xdr:rowOff>
    </xdr:from>
    <xdr:to>
      <xdr:col>6</xdr:col>
      <xdr:colOff>544286</xdr:colOff>
      <xdr:row>43</xdr:row>
      <xdr:rowOff>87268</xdr:rowOff>
    </xdr:to>
    <xdr:cxnSp macro="">
      <xdr:nvCxnSpPr>
        <xdr:cNvPr id="21" name="Straight Connector 20">
          <a:extLst>
            <a:ext uri="{FF2B5EF4-FFF2-40B4-BE49-F238E27FC236}">
              <a16:creationId xmlns:a16="http://schemas.microsoft.com/office/drawing/2014/main" id="{CDAC0C5C-00A1-40EC-99F0-1B38A76812A7}"/>
            </a:ext>
          </a:extLst>
        </xdr:cNvPr>
        <xdr:cNvCxnSpPr/>
      </xdr:nvCxnSpPr>
      <xdr:spPr>
        <a:xfrm flipH="1">
          <a:off x="7516586" y="1470842"/>
          <a:ext cx="0" cy="1056077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195944</xdr:colOff>
      <xdr:row>8</xdr:row>
      <xdr:rowOff>97971</xdr:rowOff>
    </xdr:from>
    <xdr:to>
      <xdr:col>6</xdr:col>
      <xdr:colOff>206829</xdr:colOff>
      <xdr:row>17</xdr:row>
      <xdr:rowOff>54428</xdr:rowOff>
    </xdr:to>
    <xdr:sp macro="" textlink="">
      <xdr:nvSpPr>
        <xdr:cNvPr id="23" name="TextBox 22">
          <a:extLst>
            <a:ext uri="{FF2B5EF4-FFF2-40B4-BE49-F238E27FC236}">
              <a16:creationId xmlns:a16="http://schemas.microsoft.com/office/drawing/2014/main" id="{7293F424-21C2-42F1-B40F-A6DA35F9D927}"/>
            </a:ext>
          </a:extLst>
        </xdr:cNvPr>
        <xdr:cNvSpPr txBox="1"/>
      </xdr:nvSpPr>
      <xdr:spPr>
        <a:xfrm>
          <a:off x="195944" y="1621971"/>
          <a:ext cx="6983185" cy="167095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Based on the information shown below, determine is there a difference in earnings between genders at the age 32.</a:t>
          </a:r>
        </a:p>
        <a:p>
          <a:r>
            <a:rPr lang="en-US" sz="1100" b="0" i="0" u="none" strike="noStrike">
              <a:solidFill>
                <a:schemeClr val="dk1"/>
              </a:solidFill>
              <a:effectLst/>
              <a:latin typeface="+mn-lt"/>
              <a:ea typeface="+mn-ea"/>
              <a:cs typeface="+mn-cs"/>
            </a:rPr>
            <a:t> </a:t>
          </a:r>
          <a:r>
            <a:rPr lang="en-US" sz="2400"/>
            <a:t> </a:t>
          </a:r>
        </a:p>
      </xdr:txBody>
    </xdr:sp>
    <xdr:clientData/>
  </xdr:twoCellAnchor>
  <xdr:twoCellAnchor>
    <xdr:from>
      <xdr:col>0</xdr:col>
      <xdr:colOff>250374</xdr:colOff>
      <xdr:row>36</xdr:row>
      <xdr:rowOff>54428</xdr:rowOff>
    </xdr:from>
    <xdr:to>
      <xdr:col>6</xdr:col>
      <xdr:colOff>489857</xdr:colOff>
      <xdr:row>40</xdr:row>
      <xdr:rowOff>21771</xdr:rowOff>
    </xdr:to>
    <xdr:sp macro="" textlink="">
      <xdr:nvSpPr>
        <xdr:cNvPr id="24" name="TextBox 23">
          <a:extLst>
            <a:ext uri="{FF2B5EF4-FFF2-40B4-BE49-F238E27FC236}">
              <a16:creationId xmlns:a16="http://schemas.microsoft.com/office/drawing/2014/main" id="{2514BA37-98D3-4668-8D98-822ECECCE0E6}"/>
            </a:ext>
          </a:extLst>
        </xdr:cNvPr>
        <xdr:cNvSpPr txBox="1"/>
      </xdr:nvSpPr>
      <xdr:spPr>
        <a:xfrm>
          <a:off x="250374" y="10512878"/>
          <a:ext cx="7211783" cy="8817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*x2</a:t>
          </a:r>
        </a:p>
      </xdr:txBody>
    </xdr:sp>
    <xdr:clientData/>
  </xdr:twoCellAnchor>
  <xdr:twoCellAnchor>
    <xdr:from>
      <xdr:col>0</xdr:col>
      <xdr:colOff>217717</xdr:colOff>
      <xdr:row>40</xdr:row>
      <xdr:rowOff>163286</xdr:rowOff>
    </xdr:from>
    <xdr:to>
      <xdr:col>6</xdr:col>
      <xdr:colOff>457200</xdr:colOff>
      <xdr:row>45</xdr:row>
      <xdr:rowOff>54428</xdr:rowOff>
    </xdr:to>
    <xdr:sp macro="" textlink="">
      <xdr:nvSpPr>
        <xdr:cNvPr id="25" name="TextBox 24">
          <a:extLst>
            <a:ext uri="{FF2B5EF4-FFF2-40B4-BE49-F238E27FC236}">
              <a16:creationId xmlns:a16="http://schemas.microsoft.com/office/drawing/2014/main" id="{26DA76C7-1AC9-4541-913D-D7BF1AEBA856}"/>
            </a:ext>
          </a:extLst>
        </xdr:cNvPr>
        <xdr:cNvSpPr txBox="1"/>
      </xdr:nvSpPr>
      <xdr:spPr>
        <a:xfrm>
          <a:off x="217717" y="11536136"/>
          <a:ext cx="7211783" cy="843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 1</a:t>
          </a:r>
        </a:p>
      </xdr:txBody>
    </xdr:sp>
    <xdr:clientData/>
  </xdr:twoCellAnchor>
  <xdr:twoCellAnchor>
    <xdr:from>
      <xdr:col>0</xdr:col>
      <xdr:colOff>185060</xdr:colOff>
      <xdr:row>46</xdr:row>
      <xdr:rowOff>43542</xdr:rowOff>
    </xdr:from>
    <xdr:to>
      <xdr:col>6</xdr:col>
      <xdr:colOff>424543</xdr:colOff>
      <xdr:row>50</xdr:row>
      <xdr:rowOff>163284</xdr:rowOff>
    </xdr:to>
    <xdr:sp macro="" textlink="">
      <xdr:nvSpPr>
        <xdr:cNvPr id="26" name="TextBox 25">
          <a:extLst>
            <a:ext uri="{FF2B5EF4-FFF2-40B4-BE49-F238E27FC236}">
              <a16:creationId xmlns:a16="http://schemas.microsoft.com/office/drawing/2014/main" id="{FD2373D8-FA00-498A-AF4C-1D419C56BADD}"/>
            </a:ext>
          </a:extLst>
        </xdr:cNvPr>
        <xdr:cNvSpPr txBox="1"/>
      </xdr:nvSpPr>
      <xdr:spPr>
        <a:xfrm>
          <a:off x="185060" y="12559392"/>
          <a:ext cx="7211783" cy="881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 0</a:t>
          </a:r>
        </a:p>
      </xdr:txBody>
    </xdr:sp>
    <xdr:clientData/>
  </xdr:twoCellAnchor>
  <xdr:twoCellAnchor>
    <xdr:from>
      <xdr:col>7</xdr:col>
      <xdr:colOff>217715</xdr:colOff>
      <xdr:row>46</xdr:row>
      <xdr:rowOff>108858</xdr:rowOff>
    </xdr:from>
    <xdr:to>
      <xdr:col>10</xdr:col>
      <xdr:colOff>587829</xdr:colOff>
      <xdr:row>51</xdr:row>
      <xdr:rowOff>43543</xdr:rowOff>
    </xdr:to>
    <xdr:sp macro="" textlink="">
      <xdr:nvSpPr>
        <xdr:cNvPr id="27" name="TextBox 26">
          <a:extLst>
            <a:ext uri="{FF2B5EF4-FFF2-40B4-BE49-F238E27FC236}">
              <a16:creationId xmlns:a16="http://schemas.microsoft.com/office/drawing/2014/main" id="{C70E98C9-8601-453E-9446-45F40EBFBE8E}"/>
            </a:ext>
          </a:extLst>
        </xdr:cNvPr>
        <xdr:cNvSpPr txBox="1"/>
      </xdr:nvSpPr>
      <xdr:spPr>
        <a:xfrm>
          <a:off x="8018690" y="12624708"/>
          <a:ext cx="3989614" cy="8871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*3.2</a:t>
          </a:r>
        </a:p>
      </xdr:txBody>
    </xdr:sp>
    <xdr:clientData/>
  </xdr:twoCellAnchor>
  <xdr:twoCellAnchor>
    <xdr:from>
      <xdr:col>7</xdr:col>
      <xdr:colOff>152400</xdr:colOff>
      <xdr:row>41</xdr:row>
      <xdr:rowOff>0</xdr:rowOff>
    </xdr:from>
    <xdr:to>
      <xdr:col>12</xdr:col>
      <xdr:colOff>272143</xdr:colOff>
      <xdr:row>45</xdr:row>
      <xdr:rowOff>87085</xdr:rowOff>
    </xdr:to>
    <xdr:sp macro="" textlink="">
      <xdr:nvSpPr>
        <xdr:cNvPr id="28" name="TextBox 27">
          <a:extLst>
            <a:ext uri="{FF2B5EF4-FFF2-40B4-BE49-F238E27FC236}">
              <a16:creationId xmlns:a16="http://schemas.microsoft.com/office/drawing/2014/main" id="{19A29676-5C21-4909-87E1-1AA151099ADB}"/>
            </a:ext>
          </a:extLst>
        </xdr:cNvPr>
        <xdr:cNvSpPr txBox="1"/>
      </xdr:nvSpPr>
      <xdr:spPr>
        <a:xfrm>
          <a:off x="7953375" y="11563350"/>
          <a:ext cx="5291818" cy="8490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*3.2 + 0.4587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1059816</xdr:colOff>
      <xdr:row>1</xdr:row>
      <xdr:rowOff>145143</xdr:rowOff>
    </xdr:from>
    <xdr:to>
      <xdr:col>11</xdr:col>
      <xdr:colOff>714375</xdr:colOff>
      <xdr:row>6</xdr:row>
      <xdr:rowOff>30843</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4504691" y="335643"/>
          <a:ext cx="84016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322854</xdr:colOff>
      <xdr:row>1</xdr:row>
      <xdr:rowOff>18234</xdr:rowOff>
    </xdr:from>
    <xdr:to>
      <xdr:col>2</xdr:col>
      <xdr:colOff>882379</xdr:colOff>
      <xdr:row>6</xdr:row>
      <xdr:rowOff>121105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545229" y="208734"/>
          <a:ext cx="1607275"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06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06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544286</xdr:colOff>
      <xdr:row>7</xdr:row>
      <xdr:rowOff>137342</xdr:rowOff>
    </xdr:from>
    <xdr:to>
      <xdr:col>6</xdr:col>
      <xdr:colOff>603250</xdr:colOff>
      <xdr:row>54</xdr:row>
      <xdr:rowOff>79375</xdr:rowOff>
    </xdr:to>
    <xdr:cxnSp macro="">
      <xdr:nvCxnSpPr>
        <xdr:cNvPr id="8" name="Straight Connector 7">
          <a:extLst>
            <a:ext uri="{FF2B5EF4-FFF2-40B4-BE49-F238E27FC236}">
              <a16:creationId xmlns:a16="http://schemas.microsoft.com/office/drawing/2014/main" id="{6684025C-E9FA-47F5-AD99-F61F90C64092}"/>
            </a:ext>
          </a:extLst>
        </xdr:cNvPr>
        <xdr:cNvCxnSpPr/>
      </xdr:nvCxnSpPr>
      <xdr:spPr>
        <a:xfrm>
          <a:off x="7513411" y="1470842"/>
          <a:ext cx="58964" cy="12880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195944</xdr:colOff>
      <xdr:row>8</xdr:row>
      <xdr:rowOff>97971</xdr:rowOff>
    </xdr:from>
    <xdr:to>
      <xdr:col>6</xdr:col>
      <xdr:colOff>206829</xdr:colOff>
      <xdr:row>17</xdr:row>
      <xdr:rowOff>54428</xdr:rowOff>
    </xdr:to>
    <xdr:sp macro="" textlink="">
      <xdr:nvSpPr>
        <xdr:cNvPr id="12" name="TextBox 11">
          <a:extLst>
            <a:ext uri="{FF2B5EF4-FFF2-40B4-BE49-F238E27FC236}">
              <a16:creationId xmlns:a16="http://schemas.microsoft.com/office/drawing/2014/main" id="{EE3C0665-FF7C-4809-B344-40F47BFE287E}"/>
            </a:ext>
          </a:extLst>
        </xdr:cNvPr>
        <xdr:cNvSpPr txBox="1"/>
      </xdr:nvSpPr>
      <xdr:spPr>
        <a:xfrm>
          <a:off x="195944" y="1621971"/>
          <a:ext cx="6983185" cy="167095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Based on the information shown below, determine is there a difference in earnings between genders at the age 32.</a:t>
          </a:r>
        </a:p>
        <a:p>
          <a:r>
            <a:rPr lang="en-US" sz="1100" b="0" i="0" u="none" strike="noStrike">
              <a:solidFill>
                <a:schemeClr val="dk1"/>
              </a:solidFill>
              <a:effectLst/>
              <a:latin typeface="+mn-lt"/>
              <a:ea typeface="+mn-ea"/>
              <a:cs typeface="+mn-cs"/>
            </a:rPr>
            <a:t> </a:t>
          </a:r>
          <a:r>
            <a:rPr lang="en-US" sz="2400"/>
            <a:t> </a:t>
          </a:r>
        </a:p>
      </xdr:txBody>
    </xdr:sp>
    <xdr:clientData/>
  </xdr:twoCellAnchor>
  <xdr:twoCellAnchor>
    <xdr:from>
      <xdr:col>0</xdr:col>
      <xdr:colOff>250374</xdr:colOff>
      <xdr:row>36</xdr:row>
      <xdr:rowOff>54428</xdr:rowOff>
    </xdr:from>
    <xdr:to>
      <xdr:col>6</xdr:col>
      <xdr:colOff>489857</xdr:colOff>
      <xdr:row>40</xdr:row>
      <xdr:rowOff>21771</xdr:rowOff>
    </xdr:to>
    <xdr:sp macro="" textlink="">
      <xdr:nvSpPr>
        <xdr:cNvPr id="14" name="TextBox 13">
          <a:extLst>
            <a:ext uri="{FF2B5EF4-FFF2-40B4-BE49-F238E27FC236}">
              <a16:creationId xmlns:a16="http://schemas.microsoft.com/office/drawing/2014/main" id="{D597FA87-0B3D-45F1-A109-2CDFA57AE155}"/>
            </a:ext>
          </a:extLst>
        </xdr:cNvPr>
        <xdr:cNvSpPr txBox="1"/>
      </xdr:nvSpPr>
      <xdr:spPr>
        <a:xfrm>
          <a:off x="250374" y="10512878"/>
          <a:ext cx="7211783" cy="8817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*x2</a:t>
          </a:r>
        </a:p>
      </xdr:txBody>
    </xdr:sp>
    <xdr:clientData/>
  </xdr:twoCellAnchor>
  <xdr:twoCellAnchor>
    <xdr:from>
      <xdr:col>0</xdr:col>
      <xdr:colOff>217717</xdr:colOff>
      <xdr:row>40</xdr:row>
      <xdr:rowOff>163286</xdr:rowOff>
    </xdr:from>
    <xdr:to>
      <xdr:col>6</xdr:col>
      <xdr:colOff>457200</xdr:colOff>
      <xdr:row>45</xdr:row>
      <xdr:rowOff>54428</xdr:rowOff>
    </xdr:to>
    <xdr:sp macro="" textlink="">
      <xdr:nvSpPr>
        <xdr:cNvPr id="15" name="TextBox 14">
          <a:extLst>
            <a:ext uri="{FF2B5EF4-FFF2-40B4-BE49-F238E27FC236}">
              <a16:creationId xmlns:a16="http://schemas.microsoft.com/office/drawing/2014/main" id="{72D82671-C750-4C88-AC46-F94819B00928}"/>
            </a:ext>
          </a:extLst>
        </xdr:cNvPr>
        <xdr:cNvSpPr txBox="1"/>
      </xdr:nvSpPr>
      <xdr:spPr>
        <a:xfrm>
          <a:off x="217717" y="11536136"/>
          <a:ext cx="7211783" cy="843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 1</a:t>
          </a:r>
        </a:p>
      </xdr:txBody>
    </xdr:sp>
    <xdr:clientData/>
  </xdr:twoCellAnchor>
  <xdr:twoCellAnchor>
    <xdr:from>
      <xdr:col>0</xdr:col>
      <xdr:colOff>185060</xdr:colOff>
      <xdr:row>46</xdr:row>
      <xdr:rowOff>43542</xdr:rowOff>
    </xdr:from>
    <xdr:to>
      <xdr:col>6</xdr:col>
      <xdr:colOff>424543</xdr:colOff>
      <xdr:row>50</xdr:row>
      <xdr:rowOff>163284</xdr:rowOff>
    </xdr:to>
    <xdr:sp macro="" textlink="">
      <xdr:nvSpPr>
        <xdr:cNvPr id="16" name="TextBox 15">
          <a:extLst>
            <a:ext uri="{FF2B5EF4-FFF2-40B4-BE49-F238E27FC236}">
              <a16:creationId xmlns:a16="http://schemas.microsoft.com/office/drawing/2014/main" id="{1EC8FE7B-9F35-4C9A-BA3F-B9043C169CE5}"/>
            </a:ext>
          </a:extLst>
        </xdr:cNvPr>
        <xdr:cNvSpPr txBox="1"/>
      </xdr:nvSpPr>
      <xdr:spPr>
        <a:xfrm>
          <a:off x="185060" y="12559392"/>
          <a:ext cx="7211783" cy="881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 0</a:t>
          </a:r>
        </a:p>
      </xdr:txBody>
    </xdr:sp>
    <xdr:clientData/>
  </xdr:twoCellAnchor>
  <xdr:twoCellAnchor>
    <xdr:from>
      <xdr:col>6</xdr:col>
      <xdr:colOff>630465</xdr:colOff>
      <xdr:row>46</xdr:row>
      <xdr:rowOff>156483</xdr:rowOff>
    </xdr:from>
    <xdr:to>
      <xdr:col>12</xdr:col>
      <xdr:colOff>301625</xdr:colOff>
      <xdr:row>51</xdr:row>
      <xdr:rowOff>91168</xdr:rowOff>
    </xdr:to>
    <xdr:sp macro="" textlink="">
      <xdr:nvSpPr>
        <xdr:cNvPr id="17" name="TextBox 16">
          <a:extLst>
            <a:ext uri="{FF2B5EF4-FFF2-40B4-BE49-F238E27FC236}">
              <a16:creationId xmlns:a16="http://schemas.microsoft.com/office/drawing/2014/main" id="{C0997FBC-4073-4F31-8A27-6931DB834D2D}"/>
            </a:ext>
          </a:extLst>
        </xdr:cNvPr>
        <xdr:cNvSpPr txBox="1"/>
      </xdr:nvSpPr>
      <xdr:spPr>
        <a:xfrm>
          <a:off x="7599590" y="12792983"/>
          <a:ext cx="5671910" cy="9983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*3.2</a:t>
          </a:r>
        </a:p>
      </xdr:txBody>
    </xdr:sp>
    <xdr:clientData/>
  </xdr:twoCellAnchor>
  <xdr:twoCellAnchor>
    <xdr:from>
      <xdr:col>6</xdr:col>
      <xdr:colOff>660400</xdr:colOff>
      <xdr:row>40</xdr:row>
      <xdr:rowOff>158750</xdr:rowOff>
    </xdr:from>
    <xdr:to>
      <xdr:col>12</xdr:col>
      <xdr:colOff>317500</xdr:colOff>
      <xdr:row>45</xdr:row>
      <xdr:rowOff>55335</xdr:rowOff>
    </xdr:to>
    <xdr:sp macro="" textlink="">
      <xdr:nvSpPr>
        <xdr:cNvPr id="18" name="TextBox 17">
          <a:extLst>
            <a:ext uri="{FF2B5EF4-FFF2-40B4-BE49-F238E27FC236}">
              <a16:creationId xmlns:a16="http://schemas.microsoft.com/office/drawing/2014/main" id="{62443CD5-CCCF-4024-8B60-9361B3D0534A}"/>
            </a:ext>
          </a:extLst>
        </xdr:cNvPr>
        <xdr:cNvSpPr txBox="1"/>
      </xdr:nvSpPr>
      <xdr:spPr>
        <a:xfrm>
          <a:off x="7629525" y="11445875"/>
          <a:ext cx="5657850" cy="10554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*3.2 + 0.4587 </a:t>
          </a:r>
        </a:p>
      </xdr:txBody>
    </xdr:sp>
    <xdr:clientData/>
  </xdr:twoCellAnchor>
  <xdr:twoCellAnchor>
    <xdr:from>
      <xdr:col>13</xdr:col>
      <xdr:colOff>422275</xdr:colOff>
      <xdr:row>2</xdr:row>
      <xdr:rowOff>11792</xdr:rowOff>
    </xdr:from>
    <xdr:to>
      <xdr:col>20</xdr:col>
      <xdr:colOff>443139</xdr:colOff>
      <xdr:row>5</xdr:row>
      <xdr:rowOff>137793</xdr:rowOff>
    </xdr:to>
    <xdr:sp macro="" textlink="">
      <xdr:nvSpPr>
        <xdr:cNvPr id="19" name="Rounded Rectangle 6">
          <a:extLst>
            <a:ext uri="{FF2B5EF4-FFF2-40B4-BE49-F238E27FC236}">
              <a16:creationId xmlns:a16="http://schemas.microsoft.com/office/drawing/2014/main" id="{A288A50E-2195-4358-8EC9-C806C9C24976}"/>
            </a:ext>
          </a:extLst>
        </xdr:cNvPr>
        <xdr:cNvSpPr/>
      </xdr:nvSpPr>
      <xdr:spPr>
        <a:xfrm>
          <a:off x="14138275" y="392792"/>
          <a:ext cx="4386489" cy="697501"/>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218440</xdr:colOff>
      <xdr:row>2</xdr:row>
      <xdr:rowOff>34017</xdr:rowOff>
    </xdr:from>
    <xdr:to>
      <xdr:col>10</xdr:col>
      <xdr:colOff>190499</xdr:colOff>
      <xdr:row>7</xdr:row>
      <xdr:rowOff>47624</xdr:rowOff>
    </xdr:to>
    <xdr:sp macro="" textlink="">
      <xdr:nvSpPr>
        <xdr:cNvPr id="2" name="Rounded Rectangle 1">
          <a:extLst>
            <a:ext uri="{FF2B5EF4-FFF2-40B4-BE49-F238E27FC236}">
              <a16:creationId xmlns:a16="http://schemas.microsoft.com/office/drawing/2014/main" id="{8D07BC73-2C88-4BE3-B25C-9AA5F12A5332}"/>
            </a:ext>
          </a:extLst>
        </xdr:cNvPr>
        <xdr:cNvSpPr/>
      </xdr:nvSpPr>
      <xdr:spPr>
        <a:xfrm>
          <a:off x="3377565" y="415017"/>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5F659534-8989-4A07-B114-43E9F806322F}"/>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234950</xdr:colOff>
      <xdr:row>8</xdr:row>
      <xdr:rowOff>81099</xdr:rowOff>
    </xdr:from>
    <xdr:to>
      <xdr:col>9</xdr:col>
      <xdr:colOff>234950</xdr:colOff>
      <xdr:row>32</xdr:row>
      <xdr:rowOff>20139</xdr:rowOff>
    </xdr:to>
    <xdr:cxnSp macro="">
      <xdr:nvCxnSpPr>
        <xdr:cNvPr id="4" name="Straight Connector 3">
          <a:extLst>
            <a:ext uri="{FF2B5EF4-FFF2-40B4-BE49-F238E27FC236}">
              <a16:creationId xmlns:a16="http://schemas.microsoft.com/office/drawing/2014/main" id="{FDC85229-BB67-4BC9-AD67-2319BDA789BE}"/>
            </a:ext>
          </a:extLst>
        </xdr:cNvPr>
        <xdr:cNvCxnSpPr/>
      </xdr:nvCxnSpPr>
      <xdr:spPr>
        <a:xfrm flipH="1">
          <a:off x="9474200" y="1605099"/>
          <a:ext cx="0" cy="674261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887186</xdr:colOff>
      <xdr:row>3</xdr:row>
      <xdr:rowOff>74385</xdr:rowOff>
    </xdr:from>
    <xdr:to>
      <xdr:col>14</xdr:col>
      <xdr:colOff>639898</xdr:colOff>
      <xdr:row>7</xdr:row>
      <xdr:rowOff>95793</xdr:rowOff>
    </xdr:to>
    <xdr:sp macro="" textlink="">
      <xdr:nvSpPr>
        <xdr:cNvPr id="7" name="Rounded Rectangle 4">
          <a:extLst>
            <a:ext uri="{FF2B5EF4-FFF2-40B4-BE49-F238E27FC236}">
              <a16:creationId xmlns:a16="http://schemas.microsoft.com/office/drawing/2014/main" id="{E867E7C2-EB29-4075-9F90-7A02F540F9A8}"/>
            </a:ext>
          </a:extLst>
        </xdr:cNvPr>
        <xdr:cNvSpPr/>
      </xdr:nvSpPr>
      <xdr:spPr>
        <a:xfrm>
          <a:off x="11527972" y="645885"/>
          <a:ext cx="4025355" cy="7834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2</xdr:col>
      <xdr:colOff>0</xdr:colOff>
      <xdr:row>11</xdr:row>
      <xdr:rowOff>0</xdr:rowOff>
    </xdr:from>
    <xdr:to>
      <xdr:col>8</xdr:col>
      <xdr:colOff>925286</xdr:colOff>
      <xdr:row>14</xdr:row>
      <xdr:rowOff>136071</xdr:rowOff>
    </xdr:to>
    <xdr:sp macro="" textlink="">
      <xdr:nvSpPr>
        <xdr:cNvPr id="6" name="TextBox 5">
          <a:extLst>
            <a:ext uri="{FF2B5EF4-FFF2-40B4-BE49-F238E27FC236}">
              <a16:creationId xmlns:a16="http://schemas.microsoft.com/office/drawing/2014/main" id="{D660DCCA-3823-4832-8DB7-45ADDDF6B8DC}"/>
            </a:ext>
          </a:extLst>
        </xdr:cNvPr>
        <xdr:cNvSpPr txBox="1"/>
      </xdr:nvSpPr>
      <xdr:spPr>
        <a:xfrm>
          <a:off x="1238250" y="2095500"/>
          <a:ext cx="7130143"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Calculate the Correlation Coefficient for X1 and X3</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FE4ED390-64FB-427C-96C2-1643167FAB33}"/>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E28A6D33-2646-488B-B4BD-00720B9FF37D}"/>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520700</xdr:colOff>
      <xdr:row>7</xdr:row>
      <xdr:rowOff>121920</xdr:rowOff>
    </xdr:from>
    <xdr:to>
      <xdr:col>12</xdr:col>
      <xdr:colOff>520700</xdr:colOff>
      <xdr:row>31</xdr:row>
      <xdr:rowOff>60960</xdr:rowOff>
    </xdr:to>
    <xdr:cxnSp macro="">
      <xdr:nvCxnSpPr>
        <xdr:cNvPr id="6" name="Straight Connector 5">
          <a:extLst>
            <a:ext uri="{FF2B5EF4-FFF2-40B4-BE49-F238E27FC236}">
              <a16:creationId xmlns:a16="http://schemas.microsoft.com/office/drawing/2014/main" id="{39BA2BAA-6D51-474A-A8BC-0F2147950717}"/>
            </a:ext>
          </a:extLst>
        </xdr:cNvPr>
        <xdr:cNvCxnSpPr/>
      </xdr:nvCxnSpPr>
      <xdr:spPr>
        <a:xfrm flipH="1">
          <a:off x="13335000" y="1366520"/>
          <a:ext cx="0" cy="7241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8890</xdr:colOff>
      <xdr:row>11</xdr:row>
      <xdr:rowOff>121285</xdr:rowOff>
    </xdr:from>
    <xdr:to>
      <xdr:col>11</xdr:col>
      <xdr:colOff>264160</xdr:colOff>
      <xdr:row>17</xdr:row>
      <xdr:rowOff>63500</xdr:rowOff>
    </xdr:to>
    <xdr:sp macro="" textlink="">
      <xdr:nvSpPr>
        <xdr:cNvPr id="7" name="TextBox 6">
          <a:extLst>
            <a:ext uri="{FF2B5EF4-FFF2-40B4-BE49-F238E27FC236}">
              <a16:creationId xmlns:a16="http://schemas.microsoft.com/office/drawing/2014/main" id="{90C532EB-7585-46BC-AFC4-986BAB4A8A78}"/>
            </a:ext>
          </a:extLst>
        </xdr:cNvPr>
        <xdr:cNvSpPr txBox="1"/>
      </xdr:nvSpPr>
      <xdr:spPr>
        <a:xfrm>
          <a:off x="612140" y="2216785"/>
          <a:ext cx="1098677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Calculate the Correlation Coefficient for X1 and X3</a:t>
          </a:r>
        </a:p>
      </xdr:txBody>
    </xdr:sp>
    <xdr:clientData/>
  </xdr:twoCellAnchor>
  <xdr:twoCellAnchor>
    <xdr:from>
      <xdr:col>19</xdr:col>
      <xdr:colOff>762000</xdr:colOff>
      <xdr:row>1</xdr:row>
      <xdr:rowOff>50800</xdr:rowOff>
    </xdr:from>
    <xdr:to>
      <xdr:col>22</xdr:col>
      <xdr:colOff>601980</xdr:colOff>
      <xdr:row>7</xdr:row>
      <xdr:rowOff>20320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EC8186E4-296D-4FEC-9515-03F9794FD476}"/>
            </a:ext>
          </a:extLst>
        </xdr:cNvPr>
        <xdr:cNvSpPr/>
      </xdr:nvSpPr>
      <xdr:spPr>
        <a:xfrm>
          <a:off x="18465800" y="2286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13</xdr:col>
      <xdr:colOff>152400</xdr:colOff>
      <xdr:row>2</xdr:row>
      <xdr:rowOff>101600</xdr:rowOff>
    </xdr:from>
    <xdr:to>
      <xdr:col>19</xdr:col>
      <xdr:colOff>82005</xdr:colOff>
      <xdr:row>6</xdr:row>
      <xdr:rowOff>123008</xdr:rowOff>
    </xdr:to>
    <xdr:sp macro="" textlink="">
      <xdr:nvSpPr>
        <xdr:cNvPr id="14" name="Rounded Rectangle 4">
          <a:extLst>
            <a:ext uri="{FF2B5EF4-FFF2-40B4-BE49-F238E27FC236}">
              <a16:creationId xmlns:a16="http://schemas.microsoft.com/office/drawing/2014/main" id="{1A6DAE84-1A98-49BA-8002-B8948FF3B816}"/>
            </a:ext>
          </a:extLst>
        </xdr:cNvPr>
        <xdr:cNvSpPr/>
      </xdr:nvSpPr>
      <xdr:spPr>
        <a:xfrm>
          <a:off x="14109700" y="4572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262891</xdr:colOff>
      <xdr:row>1</xdr:row>
      <xdr:rowOff>119743</xdr:rowOff>
    </xdr:from>
    <xdr:to>
      <xdr:col>9</xdr:col>
      <xdr:colOff>63501</xdr:colOff>
      <xdr:row>6</xdr:row>
      <xdr:rowOff>18143</xdr:rowOff>
    </xdr:to>
    <xdr:sp macro="" textlink="">
      <xdr:nvSpPr>
        <xdr:cNvPr id="2" name="Rounded Rectangle 1">
          <a:extLst>
            <a:ext uri="{FF2B5EF4-FFF2-40B4-BE49-F238E27FC236}">
              <a16:creationId xmlns:a16="http://schemas.microsoft.com/office/drawing/2014/main" id="{F9B16BD7-E632-4332-8CA1-977F6740674F}"/>
            </a:ext>
          </a:extLst>
        </xdr:cNvPr>
        <xdr:cNvSpPr/>
      </xdr:nvSpPr>
      <xdr:spPr>
        <a:xfrm>
          <a:off x="3526791" y="297543"/>
          <a:ext cx="6150610"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84546</xdr:rowOff>
    </xdr:from>
    <xdr:to>
      <xdr:col>9</xdr:col>
      <xdr:colOff>825500</xdr:colOff>
      <xdr:row>18</xdr:row>
      <xdr:rowOff>127000</xdr:rowOff>
    </xdr:to>
    <xdr:sp macro="" textlink="">
      <xdr:nvSpPr>
        <xdr:cNvPr id="3" name="TextBox 2">
          <a:extLst>
            <a:ext uri="{FF2B5EF4-FFF2-40B4-BE49-F238E27FC236}">
              <a16:creationId xmlns:a16="http://schemas.microsoft.com/office/drawing/2014/main" id="{5245BCB3-154A-4A2E-B968-875C59FC54C0}"/>
            </a:ext>
          </a:extLst>
        </xdr:cNvPr>
        <xdr:cNvSpPr txBox="1"/>
      </xdr:nvSpPr>
      <xdr:spPr>
        <a:xfrm>
          <a:off x="625928" y="1506946"/>
          <a:ext cx="9813472" cy="1820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a) Using MAD as a criterion, which of these techniques yields the best forecast?</a:t>
          </a:r>
        </a:p>
        <a:p>
          <a:r>
            <a:rPr lang="en-US" sz="1800" b="0" baseline="0">
              <a:solidFill>
                <a:schemeClr val="bg2">
                  <a:lumMod val="10000"/>
                </a:schemeClr>
              </a:solidFill>
              <a:latin typeface="Lucida Bright" panose="02040602050505020304" pitchFamily="18" charset="0"/>
            </a:rPr>
            <a:t>b) What is the MAD value for this forecasting technique?</a:t>
          </a:r>
        </a:p>
      </xdr:txBody>
    </xdr:sp>
    <xdr:clientData/>
  </xdr:twoCellAnchor>
  <xdr:twoCellAnchor>
    <xdr:from>
      <xdr:col>1</xdr:col>
      <xdr:colOff>306978</xdr:colOff>
      <xdr:row>1</xdr:row>
      <xdr:rowOff>161109</xdr:rowOff>
    </xdr:from>
    <xdr:to>
      <xdr:col>2</xdr:col>
      <xdr:colOff>1127124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27A2F521-D893-4E5F-A94C-AE4707A902FD}"/>
            </a:ext>
          </a:extLst>
        </xdr:cNvPr>
        <xdr:cNvSpPr/>
      </xdr:nvSpPr>
      <xdr:spPr>
        <a:xfrm>
          <a:off x="931818" y="343989"/>
          <a:ext cx="1460226"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825500</xdr:colOff>
      <xdr:row>0</xdr:row>
      <xdr:rowOff>152400</xdr:rowOff>
    </xdr:from>
    <xdr:to>
      <xdr:col>14</xdr:col>
      <xdr:colOff>1135380</xdr:colOff>
      <xdr:row>6</xdr:row>
      <xdr:rowOff>121920</xdr:rowOff>
    </xdr:to>
    <xdr:sp macro="" textlink="">
      <xdr:nvSpPr>
        <xdr:cNvPr id="8" name="Rectangle: Rounded Corners 7">
          <a:hlinkClick xmlns:r="http://schemas.openxmlformats.org/officeDocument/2006/relationships" r:id="rId2"/>
          <a:extLst>
            <a:ext uri="{FF2B5EF4-FFF2-40B4-BE49-F238E27FC236}">
              <a16:creationId xmlns:a16="http://schemas.microsoft.com/office/drawing/2014/main" id="{B11A34CB-0B79-4F7F-8C72-5169F84B890F}"/>
            </a:ext>
          </a:extLst>
        </xdr:cNvPr>
        <xdr:cNvSpPr/>
      </xdr:nvSpPr>
      <xdr:spPr>
        <a:xfrm>
          <a:off x="15684500" y="1524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10</xdr:col>
      <xdr:colOff>215900</xdr:colOff>
      <xdr:row>1</xdr:row>
      <xdr:rowOff>152400</xdr:rowOff>
    </xdr:from>
    <xdr:to>
      <xdr:col>13</xdr:col>
      <xdr:colOff>399505</xdr:colOff>
      <xdr:row>5</xdr:row>
      <xdr:rowOff>173808</xdr:rowOff>
    </xdr:to>
    <xdr:sp macro="" textlink="">
      <xdr:nvSpPr>
        <xdr:cNvPr id="9" name="Rounded Rectangle 4">
          <a:extLst>
            <a:ext uri="{FF2B5EF4-FFF2-40B4-BE49-F238E27FC236}">
              <a16:creationId xmlns:a16="http://schemas.microsoft.com/office/drawing/2014/main" id="{68607BDE-5DE2-4409-8441-4D25876363B0}"/>
            </a:ext>
          </a:extLst>
        </xdr:cNvPr>
        <xdr:cNvSpPr/>
      </xdr:nvSpPr>
      <xdr:spPr>
        <a:xfrm>
          <a:off x="11582400" y="3302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9</xdr:col>
      <xdr:colOff>1358900</xdr:colOff>
      <xdr:row>4</xdr:row>
      <xdr:rowOff>114300</xdr:rowOff>
    </xdr:from>
    <xdr:to>
      <xdr:col>9</xdr:col>
      <xdr:colOff>1358900</xdr:colOff>
      <xdr:row>39</xdr:row>
      <xdr:rowOff>129540</xdr:rowOff>
    </xdr:to>
    <xdr:cxnSp macro="">
      <xdr:nvCxnSpPr>
        <xdr:cNvPr id="12" name="Straight Connector 11">
          <a:extLst>
            <a:ext uri="{FF2B5EF4-FFF2-40B4-BE49-F238E27FC236}">
              <a16:creationId xmlns:a16="http://schemas.microsoft.com/office/drawing/2014/main" id="{2BFE1D49-F180-425B-8819-4ECBC683149F}"/>
            </a:ext>
          </a:extLst>
        </xdr:cNvPr>
        <xdr:cNvCxnSpPr/>
      </xdr:nvCxnSpPr>
      <xdr:spPr>
        <a:xfrm flipH="1">
          <a:off x="10972800" y="825500"/>
          <a:ext cx="0" cy="100736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656590</xdr:colOff>
      <xdr:row>0</xdr:row>
      <xdr:rowOff>132443</xdr:rowOff>
    </xdr:from>
    <xdr:to>
      <xdr:col>9</xdr:col>
      <xdr:colOff>406400</xdr:colOff>
      <xdr:row>5</xdr:row>
      <xdr:rowOff>30843</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3183890" y="132443"/>
          <a:ext cx="6836410"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219528</xdr:colOff>
      <xdr:row>8</xdr:row>
      <xdr:rowOff>71846</xdr:rowOff>
    </xdr:from>
    <xdr:to>
      <xdr:col>9</xdr:col>
      <xdr:colOff>393700</xdr:colOff>
      <xdr:row>18</xdr:row>
      <xdr:rowOff>355600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841828" y="1494246"/>
          <a:ext cx="9165772" cy="20617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a) Using MAD as a criterion, which of these techniques yields the best forecast?</a:t>
          </a:r>
        </a:p>
        <a:p>
          <a:r>
            <a:rPr lang="en-US" sz="1800" b="0" baseline="0">
              <a:solidFill>
                <a:schemeClr val="bg2">
                  <a:lumMod val="10000"/>
                </a:schemeClr>
              </a:solidFill>
              <a:latin typeface="Lucida Bright" panose="02040602050505020304" pitchFamily="18" charset="0"/>
            </a:rPr>
            <a:t>b) What is the MAD value for this forecasting technique?</a:t>
          </a:r>
        </a:p>
      </xdr:txBody>
    </xdr:sp>
    <xdr:clientData/>
  </xdr:twoCellAnchor>
  <xdr:twoCellAnchor>
    <xdr:from>
      <xdr:col>1</xdr:col>
      <xdr:colOff>548278</xdr:colOff>
      <xdr:row>0</xdr:row>
      <xdr:rowOff>97609</xdr:rowOff>
    </xdr:from>
    <xdr:to>
      <xdr:col>3</xdr:col>
      <xdr:colOff>98424</xdr:colOff>
      <xdr:row>6</xdr:row>
      <xdr:rowOff>9980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70578" y="97609"/>
          <a:ext cx="1455146"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749300</xdr:colOff>
      <xdr:row>0</xdr:row>
      <xdr:rowOff>152400</xdr:rowOff>
    </xdr:from>
    <xdr:to>
      <xdr:col>12</xdr:col>
      <xdr:colOff>1443082</xdr:colOff>
      <xdr:row>6</xdr:row>
      <xdr:rowOff>25400</xdr:rowOff>
    </xdr:to>
    <xdr:sp macro="" textlink="">
      <xdr:nvSpPr>
        <xdr:cNvPr id="6" name="Rounded Rectangle 6">
          <a:extLst>
            <a:ext uri="{FF2B5EF4-FFF2-40B4-BE49-F238E27FC236}">
              <a16:creationId xmlns:a16="http://schemas.microsoft.com/office/drawing/2014/main" id="{00000000-0008-0000-0800-000006000000}"/>
            </a:ext>
          </a:extLst>
        </xdr:cNvPr>
        <xdr:cNvSpPr/>
      </xdr:nvSpPr>
      <xdr:spPr>
        <a:xfrm>
          <a:off x="13195300" y="152400"/>
          <a:ext cx="3106782" cy="93980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241300</xdr:colOff>
      <xdr:row>32</xdr:row>
      <xdr:rowOff>330200</xdr:rowOff>
    </xdr:from>
    <xdr:to>
      <xdr:col>17</xdr:col>
      <xdr:colOff>860425</xdr:colOff>
      <xdr:row>34</xdr:row>
      <xdr:rowOff>63500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7513300" y="8216900"/>
          <a:ext cx="40100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a:t>
          </a:r>
          <a:r>
            <a:rPr lang="en-US" sz="2400">
              <a:solidFill>
                <a:srgbClr val="FF0000"/>
              </a:solidFill>
              <a:latin typeface="Lucida Bright" panose="02040602050505020304" pitchFamily="18" charset="0"/>
            </a:rPr>
            <a:t>Technique 2</a:t>
          </a:r>
        </a:p>
      </xdr:txBody>
    </xdr:sp>
    <xdr:clientData/>
  </xdr:twoCellAnchor>
  <xdr:twoCellAnchor>
    <xdr:from>
      <xdr:col>14</xdr:col>
      <xdr:colOff>219075</xdr:colOff>
      <xdr:row>34</xdr:row>
      <xdr:rowOff>320675</xdr:rowOff>
    </xdr:from>
    <xdr:to>
      <xdr:col>17</xdr:col>
      <xdr:colOff>838200</xdr:colOff>
      <xdr:row>36</xdr:row>
      <xdr:rowOff>279400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7491075" y="9236075"/>
          <a:ext cx="4010025"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a:t>
          </a:r>
          <a:r>
            <a:rPr lang="en-US" sz="2400">
              <a:solidFill>
                <a:srgbClr val="FF0000"/>
              </a:solidFill>
              <a:latin typeface="Lucida Bright" panose="02040602050505020304" pitchFamily="18" charset="0"/>
            </a:rPr>
            <a:t>MAD</a:t>
          </a:r>
          <a:r>
            <a:rPr lang="en-US" sz="2400" baseline="0">
              <a:solidFill>
                <a:srgbClr val="FF0000"/>
              </a:solidFill>
              <a:latin typeface="Lucida Bright" panose="02040602050505020304" pitchFamily="18" charset="0"/>
            </a:rPr>
            <a:t> = 350</a:t>
          </a:r>
          <a:endParaRPr lang="en-US" sz="2400">
            <a:solidFill>
              <a:srgbClr val="FF0000"/>
            </a:solidFill>
            <a:latin typeface="Lucida Bright" panose="02040602050505020304" pitchFamily="18" charset="0"/>
          </a:endParaRPr>
        </a:p>
      </xdr:txBody>
    </xdr:sp>
    <xdr:clientData/>
  </xdr:twoCellAnchor>
  <xdr:twoCellAnchor>
    <xdr:from>
      <xdr:col>9</xdr:col>
      <xdr:colOff>1003300</xdr:colOff>
      <xdr:row>5</xdr:row>
      <xdr:rowOff>12700</xdr:rowOff>
    </xdr:from>
    <xdr:to>
      <xdr:col>9</xdr:col>
      <xdr:colOff>1003300</xdr:colOff>
      <xdr:row>39</xdr:row>
      <xdr:rowOff>251460</xdr:rowOff>
    </xdr:to>
    <xdr:cxnSp macro="">
      <xdr:nvCxnSpPr>
        <xdr:cNvPr id="9" name="Straight Connector 8">
          <a:extLst>
            <a:ext uri="{FF2B5EF4-FFF2-40B4-BE49-F238E27FC236}">
              <a16:creationId xmlns:a16="http://schemas.microsoft.com/office/drawing/2014/main" id="{B9894ECC-3D10-4A1F-AECB-C79E1AD1A978}"/>
            </a:ext>
          </a:extLst>
        </xdr:cNvPr>
        <xdr:cNvCxnSpPr/>
      </xdr:nvCxnSpPr>
      <xdr:spPr>
        <a:xfrm flipH="1">
          <a:off x="10617200" y="901700"/>
          <a:ext cx="0" cy="101193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111125</xdr:colOff>
      <xdr:row>34</xdr:row>
      <xdr:rowOff>285750</xdr:rowOff>
    </xdr:from>
    <xdr:to>
      <xdr:col>23</xdr:col>
      <xdr:colOff>254000</xdr:colOff>
      <xdr:row>36</xdr:row>
      <xdr:rowOff>244475</xdr:rowOff>
    </xdr:to>
    <xdr:sp macro="" textlink="">
      <xdr:nvSpPr>
        <xdr:cNvPr id="5" name="TextBox 4">
          <a:extLst>
            <a:ext uri="{FF2B5EF4-FFF2-40B4-BE49-F238E27FC236}">
              <a16:creationId xmlns:a16="http://schemas.microsoft.com/office/drawing/2014/main" id="{2E8F7AED-9D1C-44E5-945C-D225BB79DE1B}"/>
            </a:ext>
          </a:extLst>
        </xdr:cNvPr>
        <xdr:cNvSpPr txBox="1"/>
      </xdr:nvSpPr>
      <xdr:spPr>
        <a:xfrm>
          <a:off x="21336000" y="9366250"/>
          <a:ext cx="3905250" cy="64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rgbClr val="FF0000"/>
              </a:solidFill>
              <a:latin typeface="Lucida Bright" panose="02040602050505020304" pitchFamily="18" charset="0"/>
            </a:rPr>
            <a:t>Better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84409A71-C0E9-46AF-BC9D-038461475B3C}"/>
            </a:ext>
          </a:extLst>
        </xdr:cNvPr>
        <xdr:cNvSpPr/>
      </xdr:nvSpPr>
      <xdr:spPr>
        <a:xfrm>
          <a:off x="2589531" y="491853"/>
          <a:ext cx="7223124" cy="8128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B447842B-A01B-417C-89FE-77F297C1BEFE}"/>
            </a:ext>
          </a:extLst>
        </xdr:cNvPr>
        <xdr:cNvSpPr/>
      </xdr:nvSpPr>
      <xdr:spPr>
        <a:xfrm>
          <a:off x="446678" y="425269"/>
          <a:ext cx="1532616" cy="10536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180975</xdr:colOff>
      <xdr:row>2</xdr:row>
      <xdr:rowOff>57150</xdr:rowOff>
    </xdr:from>
    <xdr:to>
      <xdr:col>22</xdr:col>
      <xdr:colOff>376555</xdr:colOff>
      <xdr:row>8</xdr:row>
      <xdr:rowOff>31750</xdr:rowOff>
    </xdr:to>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E9415EC2-53F6-4B76-82AF-4B8EE8FE253B}"/>
            </a:ext>
          </a:extLst>
        </xdr:cNvPr>
        <xdr:cNvSpPr/>
      </xdr:nvSpPr>
      <xdr:spPr>
        <a:xfrm>
          <a:off x="17468850" y="438150"/>
          <a:ext cx="2941955" cy="111760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0</xdr:col>
      <xdr:colOff>266699</xdr:colOff>
      <xdr:row>9</xdr:row>
      <xdr:rowOff>0</xdr:rowOff>
    </xdr:from>
    <xdr:to>
      <xdr:col>11</xdr:col>
      <xdr:colOff>650875</xdr:colOff>
      <xdr:row>19</xdr:row>
      <xdr:rowOff>95250</xdr:rowOff>
    </xdr:to>
    <xdr:sp macro="" textlink="">
      <xdr:nvSpPr>
        <xdr:cNvPr id="9" name="TextBox 8">
          <a:extLst>
            <a:ext uri="{FF2B5EF4-FFF2-40B4-BE49-F238E27FC236}">
              <a16:creationId xmlns:a16="http://schemas.microsoft.com/office/drawing/2014/main" id="{68B80DB0-BD09-4DE4-A418-3E7AD959DD31}"/>
            </a:ext>
          </a:extLst>
        </xdr:cNvPr>
        <xdr:cNvSpPr txBox="1"/>
      </xdr:nvSpPr>
      <xdr:spPr>
        <a:xfrm>
          <a:off x="266699" y="1714500"/>
          <a:ext cx="9083676" cy="20002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Given the following information </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alpha = 0.2</a:t>
          </a:r>
        </a:p>
        <a:p>
          <a:r>
            <a:rPr lang="en-US" sz="2000" b="0" baseline="0">
              <a:solidFill>
                <a:schemeClr val="tx1"/>
              </a:solidFill>
              <a:latin typeface="Lucida Bright" panose="02040602050505020304" pitchFamily="18" charset="0"/>
            </a:rPr>
            <a:t>Let the forecast for year 2 be the value for year 1.</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What is the damping factor?</a:t>
          </a:r>
        </a:p>
        <a:p>
          <a:endParaRPr lang="en-US" sz="2400" b="1" baseline="0">
            <a:solidFill>
              <a:srgbClr val="002060"/>
            </a:solidFill>
            <a:latin typeface="Lucida Bright" panose="02040602050505020304" pitchFamily="18" charset="0"/>
          </a:endParaRPr>
        </a:p>
        <a:p>
          <a:r>
            <a:rPr lang="en-US" sz="800" b="1" baseline="0">
              <a:solidFill>
                <a:schemeClr val="bg1"/>
              </a:solidFill>
              <a:latin typeface="Lucida Bright" panose="02040602050505020304" pitchFamily="18" charset="0"/>
            </a:rPr>
            <a:t>Exponential Smoothing Black 615</a:t>
          </a:r>
        </a:p>
      </xdr:txBody>
    </xdr:sp>
    <xdr:clientData/>
  </xdr:twoCellAnchor>
  <xdr:twoCellAnchor>
    <xdr:from>
      <xdr:col>12</xdr:col>
      <xdr:colOff>544286</xdr:colOff>
      <xdr:row>8</xdr:row>
      <xdr:rowOff>21771</xdr:rowOff>
    </xdr:from>
    <xdr:to>
      <xdr:col>12</xdr:col>
      <xdr:colOff>544286</xdr:colOff>
      <xdr:row>57</xdr:row>
      <xdr:rowOff>173083</xdr:rowOff>
    </xdr:to>
    <xdr:cxnSp macro="">
      <xdr:nvCxnSpPr>
        <xdr:cNvPr id="10" name="Straight Connector 9">
          <a:extLst>
            <a:ext uri="{FF2B5EF4-FFF2-40B4-BE49-F238E27FC236}">
              <a16:creationId xmlns:a16="http://schemas.microsoft.com/office/drawing/2014/main" id="{9D848101-360E-48BE-B99E-7BD0FB37F8D8}"/>
            </a:ext>
          </a:extLst>
        </xdr:cNvPr>
        <xdr:cNvCxnSpPr/>
      </xdr:nvCxnSpPr>
      <xdr:spPr>
        <a:xfrm flipH="1">
          <a:off x="10021661" y="1545771"/>
          <a:ext cx="0" cy="1171466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622300</xdr:colOff>
      <xdr:row>2</xdr:row>
      <xdr:rowOff>15876</xdr:rowOff>
    </xdr:from>
    <xdr:to>
      <xdr:col>18</xdr:col>
      <xdr:colOff>465997</xdr:colOff>
      <xdr:row>7</xdr:row>
      <xdr:rowOff>85180</xdr:rowOff>
    </xdr:to>
    <xdr:sp macro="" textlink="">
      <xdr:nvSpPr>
        <xdr:cNvPr id="13" name="Rounded Rectangle 6">
          <a:extLst>
            <a:ext uri="{FF2B5EF4-FFF2-40B4-BE49-F238E27FC236}">
              <a16:creationId xmlns:a16="http://schemas.microsoft.com/office/drawing/2014/main" id="{BF7B61BF-0BF7-45C0-A7D9-C99F8CE557D7}"/>
            </a:ext>
          </a:extLst>
        </xdr:cNvPr>
        <xdr:cNvSpPr/>
      </xdr:nvSpPr>
      <xdr:spPr>
        <a:xfrm>
          <a:off x="11766550" y="396876"/>
          <a:ext cx="4764947" cy="102180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323850</xdr:colOff>
      <xdr:row>10</xdr:row>
      <xdr:rowOff>174625</xdr:rowOff>
    </xdr:from>
    <xdr:to>
      <xdr:col>15</xdr:col>
      <xdr:colOff>793750</xdr:colOff>
      <xdr:row>15</xdr:row>
      <xdr:rowOff>47625</xdr:rowOff>
    </xdr:to>
    <xdr:sp macro="" textlink="">
      <xdr:nvSpPr>
        <xdr:cNvPr id="7" name="TextBox 6">
          <a:extLst>
            <a:ext uri="{FF2B5EF4-FFF2-40B4-BE49-F238E27FC236}">
              <a16:creationId xmlns:a16="http://schemas.microsoft.com/office/drawing/2014/main" id="{14A6BDDF-4ED2-4FB3-AC11-75AB26C56FF8}"/>
            </a:ext>
          </a:extLst>
        </xdr:cNvPr>
        <xdr:cNvSpPr txBox="1"/>
      </xdr:nvSpPr>
      <xdr:spPr>
        <a:xfrm>
          <a:off x="11468100" y="2079625"/>
          <a:ext cx="1597025" cy="825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3200" b="1">
              <a:solidFill>
                <a:srgbClr val="C00000"/>
              </a:solidFill>
              <a:effectLst/>
              <a:latin typeface="Lucida Bright" panose="02040602050505020304" pitchFamily="18" charset="0"/>
              <a:ea typeface="+mn-ea"/>
              <a:cs typeface="+mn-cs"/>
            </a:rPr>
            <a:t>0.8</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AE5130D3-92F6-470F-B7D6-2A036A96B101}"/>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266699</xdr:colOff>
      <xdr:row>8</xdr:row>
      <xdr:rowOff>190499</xdr:rowOff>
    </xdr:from>
    <xdr:to>
      <xdr:col>11</xdr:col>
      <xdr:colOff>650875</xdr:colOff>
      <xdr:row>20</xdr:row>
      <xdr:rowOff>174624</xdr:rowOff>
    </xdr:to>
    <xdr:sp macro="" textlink="">
      <xdr:nvSpPr>
        <xdr:cNvPr id="15" name="TextBox 14">
          <a:extLst>
            <a:ext uri="{FF2B5EF4-FFF2-40B4-BE49-F238E27FC236}">
              <a16:creationId xmlns:a16="http://schemas.microsoft.com/office/drawing/2014/main" id="{F51B7291-01F0-4A9A-B7A8-AFEE546EB4A7}"/>
            </a:ext>
          </a:extLst>
        </xdr:cNvPr>
        <xdr:cNvSpPr txBox="1"/>
      </xdr:nvSpPr>
      <xdr:spPr>
        <a:xfrm>
          <a:off x="266699" y="1714499"/>
          <a:ext cx="9083676" cy="22701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Given the following information </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alpha = 0.2</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Let the forecast for year 2 be the value for year 1.</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What is the damping factor?</a:t>
          </a:r>
        </a:p>
        <a:p>
          <a:endParaRPr lang="en-US" sz="2400" b="1" baseline="0">
            <a:solidFill>
              <a:srgbClr val="002060"/>
            </a:solidFill>
            <a:latin typeface="Lucida Bright" panose="02040602050505020304" pitchFamily="18" charset="0"/>
          </a:endParaRPr>
        </a:p>
        <a:p>
          <a:r>
            <a:rPr lang="en-US" sz="800" b="1" baseline="0">
              <a:solidFill>
                <a:schemeClr val="bg1"/>
              </a:solidFill>
              <a:latin typeface="Lucida Bright" panose="02040602050505020304" pitchFamily="18" charset="0"/>
            </a:rPr>
            <a:t>Exponential Smoothing Black 615</a:t>
          </a:r>
        </a:p>
      </xdr:txBody>
    </xdr:sp>
    <xdr:clientData/>
  </xdr:twoCellAnchor>
  <xdr:twoCellAnchor>
    <xdr:from>
      <xdr:col>14</xdr:col>
      <xdr:colOff>606425</xdr:colOff>
      <xdr:row>2</xdr:row>
      <xdr:rowOff>133803</xdr:rowOff>
    </xdr:from>
    <xdr:to>
      <xdr:col>18</xdr:col>
      <xdr:colOff>450122</xdr:colOff>
      <xdr:row>6</xdr:row>
      <xdr:rowOff>69304</xdr:rowOff>
    </xdr:to>
    <xdr:sp macro="" textlink="">
      <xdr:nvSpPr>
        <xdr:cNvPr id="17" name="Rounded Rectangle 6">
          <a:extLst>
            <a:ext uri="{FF2B5EF4-FFF2-40B4-BE49-F238E27FC236}">
              <a16:creationId xmlns:a16="http://schemas.microsoft.com/office/drawing/2014/main" id="{9D7E9F42-2EDD-44B9-8585-1655AD16E95F}"/>
            </a:ext>
          </a:extLst>
        </xdr:cNvPr>
        <xdr:cNvSpPr/>
      </xdr:nvSpPr>
      <xdr:spPr>
        <a:xfrm>
          <a:off x="11750675" y="514803"/>
          <a:ext cx="4758597" cy="697501"/>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1079500</xdr:colOff>
      <xdr:row>3</xdr:row>
      <xdr:rowOff>111125</xdr:rowOff>
    </xdr:from>
    <xdr:to>
      <xdr:col>12</xdr:col>
      <xdr:colOff>1079500</xdr:colOff>
      <xdr:row>48</xdr:row>
      <xdr:rowOff>48260</xdr:rowOff>
    </xdr:to>
    <xdr:cxnSp macro="">
      <xdr:nvCxnSpPr>
        <xdr:cNvPr id="18" name="Straight Connector 17">
          <a:extLst>
            <a:ext uri="{FF2B5EF4-FFF2-40B4-BE49-F238E27FC236}">
              <a16:creationId xmlns:a16="http://schemas.microsoft.com/office/drawing/2014/main" id="{8AAB69E5-E4EA-481F-A81B-FE3C8F071E15}"/>
            </a:ext>
          </a:extLst>
        </xdr:cNvPr>
        <xdr:cNvCxnSpPr/>
      </xdr:nvCxnSpPr>
      <xdr:spPr>
        <a:xfrm flipH="1">
          <a:off x="10556875" y="682625"/>
          <a:ext cx="0" cy="102082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402590</xdr:colOff>
      <xdr:row>2</xdr:row>
      <xdr:rowOff>43543</xdr:rowOff>
    </xdr:from>
    <xdr:to>
      <xdr:col>10</xdr:col>
      <xdr:colOff>352334</xdr:colOff>
      <xdr:row>6</xdr:row>
      <xdr:rowOff>119743</xdr:rowOff>
    </xdr:to>
    <xdr:sp macro="" textlink="">
      <xdr:nvSpPr>
        <xdr:cNvPr id="2" name="Rounded Rectangle 1">
          <a:extLst>
            <a:ext uri="{FF2B5EF4-FFF2-40B4-BE49-F238E27FC236}">
              <a16:creationId xmlns:a16="http://schemas.microsoft.com/office/drawing/2014/main" id="{20D0ACA4-ADF6-474D-AC63-3B9EF2094DA1}"/>
            </a:ext>
          </a:extLst>
        </xdr:cNvPr>
        <xdr:cNvSpPr/>
      </xdr:nvSpPr>
      <xdr:spPr>
        <a:xfrm>
          <a:off x="2929890" y="399143"/>
          <a:ext cx="7874544"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9</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01F80A4-C05B-4EB1-8CA1-BFFB857BE38C}"/>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859971</xdr:colOff>
      <xdr:row>8</xdr:row>
      <xdr:rowOff>47535</xdr:rowOff>
    </xdr:from>
    <xdr:to>
      <xdr:col>9</xdr:col>
      <xdr:colOff>859971</xdr:colOff>
      <xdr:row>53</xdr:row>
      <xdr:rowOff>164375</xdr:rowOff>
    </xdr:to>
    <xdr:cxnSp macro="">
      <xdr:nvCxnSpPr>
        <xdr:cNvPr id="4" name="Straight Connector 3">
          <a:extLst>
            <a:ext uri="{FF2B5EF4-FFF2-40B4-BE49-F238E27FC236}">
              <a16:creationId xmlns:a16="http://schemas.microsoft.com/office/drawing/2014/main" id="{0209DF27-F3B0-4B0C-89F8-D175BC5A7A80}"/>
            </a:ext>
          </a:extLst>
        </xdr:cNvPr>
        <xdr:cNvCxnSpPr/>
      </xdr:nvCxnSpPr>
      <xdr:spPr>
        <a:xfrm flipH="1">
          <a:off x="10194471" y="1469935"/>
          <a:ext cx="0" cy="114198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495300</xdr:colOff>
      <xdr:row>9</xdr:row>
      <xdr:rowOff>93436</xdr:rowOff>
    </xdr:from>
    <xdr:to>
      <xdr:col>9</xdr:col>
      <xdr:colOff>25400</xdr:colOff>
      <xdr:row>17</xdr:row>
      <xdr:rowOff>142240</xdr:rowOff>
    </xdr:to>
    <xdr:sp macro="" textlink="">
      <xdr:nvSpPr>
        <xdr:cNvPr id="5" name="TextBox 4">
          <a:extLst>
            <a:ext uri="{FF2B5EF4-FFF2-40B4-BE49-F238E27FC236}">
              <a16:creationId xmlns:a16="http://schemas.microsoft.com/office/drawing/2014/main" id="{2AEA3B2A-F174-46C4-BF51-DA9392674778}"/>
            </a:ext>
          </a:extLst>
        </xdr:cNvPr>
        <xdr:cNvSpPr txBox="1"/>
      </xdr:nvSpPr>
      <xdr:spPr>
        <a:xfrm>
          <a:off x="495300" y="1693636"/>
          <a:ext cx="8864600" cy="1699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6" name="TextBox 5">
          <a:extLst>
            <a:ext uri="{FF2B5EF4-FFF2-40B4-BE49-F238E27FC236}">
              <a16:creationId xmlns:a16="http://schemas.microsoft.com/office/drawing/2014/main" id="{2E034B07-4A18-49C8-9A58-A762D94F9AE7}"/>
            </a:ext>
          </a:extLst>
        </xdr:cNvPr>
        <xdr:cNvSpPr txBox="1"/>
      </xdr:nvSpPr>
      <xdr:spPr>
        <a:xfrm>
          <a:off x="12440195" y="362567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15</xdr:col>
      <xdr:colOff>330200</xdr:colOff>
      <xdr:row>1</xdr:row>
      <xdr:rowOff>38100</xdr:rowOff>
    </xdr:from>
    <xdr:to>
      <xdr:col>19</xdr:col>
      <xdr:colOff>93980</xdr:colOff>
      <xdr:row>7</xdr:row>
      <xdr:rowOff>7620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3730C2B4-912F-469A-B690-76BD53318385}"/>
            </a:ext>
          </a:extLst>
        </xdr:cNvPr>
        <xdr:cNvSpPr/>
      </xdr:nvSpPr>
      <xdr:spPr>
        <a:xfrm>
          <a:off x="16510000" y="2159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12</xdr:col>
      <xdr:colOff>12700</xdr:colOff>
      <xdr:row>2</xdr:row>
      <xdr:rowOff>25400</xdr:rowOff>
    </xdr:from>
    <xdr:to>
      <xdr:col>14</xdr:col>
      <xdr:colOff>158205</xdr:colOff>
      <xdr:row>6</xdr:row>
      <xdr:rowOff>46808</xdr:rowOff>
    </xdr:to>
    <xdr:sp macro="" textlink="">
      <xdr:nvSpPr>
        <xdr:cNvPr id="11" name="Rounded Rectangle 4">
          <a:extLst>
            <a:ext uri="{FF2B5EF4-FFF2-40B4-BE49-F238E27FC236}">
              <a16:creationId xmlns:a16="http://schemas.microsoft.com/office/drawing/2014/main" id="{3F32D3A7-11BF-4CEA-80FC-C73084E1DF48}"/>
            </a:ext>
          </a:extLst>
        </xdr:cNvPr>
        <xdr:cNvSpPr/>
      </xdr:nvSpPr>
      <xdr:spPr>
        <a:xfrm>
          <a:off x="12230100" y="3810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0</xdr:colOff>
      <xdr:row>27</xdr:row>
      <xdr:rowOff>0</xdr:rowOff>
    </xdr:from>
    <xdr:to>
      <xdr:col>8</xdr:col>
      <xdr:colOff>222250</xdr:colOff>
      <xdr:row>36</xdr:row>
      <xdr:rowOff>78920</xdr:rowOff>
    </xdr:to>
    <xdr:sp macro="" textlink="">
      <xdr:nvSpPr>
        <xdr:cNvPr id="7" name="TextBox 6">
          <a:extLst>
            <a:ext uri="{FF2B5EF4-FFF2-40B4-BE49-F238E27FC236}">
              <a16:creationId xmlns:a16="http://schemas.microsoft.com/office/drawing/2014/main" id="{A9EC5E5E-AF19-4156-A72F-5B3114DB1B06}"/>
            </a:ext>
          </a:extLst>
        </xdr:cNvPr>
        <xdr:cNvSpPr txBox="1"/>
      </xdr:nvSpPr>
      <xdr:spPr>
        <a:xfrm>
          <a:off x="603250" y="6651625"/>
          <a:ext cx="7604125" cy="25077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c) Classify this correlation as either negative or positive</a:t>
          </a:r>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89899</xdr:colOff>
      <xdr:row>3</xdr:row>
      <xdr:rowOff>25852</xdr:rowOff>
    </xdr:from>
    <xdr:to>
      <xdr:col>25</xdr:col>
      <xdr:colOff>247741</xdr:colOff>
      <xdr:row>9</xdr:row>
      <xdr:rowOff>19050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28899" y="58147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 Pretest 3 </a:t>
          </a:r>
          <a:r>
            <a:rPr lang="en-US" sz="4000" b="1" baseline="0">
              <a:solidFill>
                <a:schemeClr val="accent3">
                  <a:lumMod val="50000"/>
                </a:schemeClr>
              </a:solidFill>
              <a:latin typeface="Lucida Bright" panose="02040602050505020304" pitchFamily="18" charset="0"/>
            </a:rPr>
            <a:t>Content  </a:t>
          </a:r>
          <a:endParaRPr lang="en-US" sz="4000">
            <a:solidFill>
              <a:schemeClr val="accent3">
                <a:lumMod val="50000"/>
              </a:schemeClr>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295272</xdr:colOff>
      <xdr:row>41</xdr:row>
      <xdr:rowOff>180975</xdr:rowOff>
    </xdr:from>
    <xdr:to>
      <xdr:col>26</xdr:col>
      <xdr:colOff>548365</xdr:colOff>
      <xdr:row>46</xdr:row>
      <xdr:rowOff>99332</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11757022" y="7975600"/>
          <a:ext cx="447584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241300</xdr:colOff>
      <xdr:row>22</xdr:row>
      <xdr:rowOff>27212</xdr:rowOff>
    </xdr:from>
    <xdr:to>
      <xdr:col>26</xdr:col>
      <xdr:colOff>485322</xdr:colOff>
      <xdr:row>26</xdr:row>
      <xdr:rowOff>130625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11703050" y="4202337"/>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224515</xdr:colOff>
      <xdr:row>28</xdr:row>
      <xdr:rowOff>97063</xdr:rowOff>
    </xdr:from>
    <xdr:to>
      <xdr:col>26</xdr:col>
      <xdr:colOff>468537</xdr:colOff>
      <xdr:row>33</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11686265" y="5415188"/>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1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220889</xdr:colOff>
      <xdr:row>35</xdr:row>
      <xdr:rowOff>56245</xdr:rowOff>
    </xdr:from>
    <xdr:to>
      <xdr:col>26</xdr:col>
      <xdr:colOff>445861</xdr:colOff>
      <xdr:row>39</xdr:row>
      <xdr:rowOff>159658</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100-00000C000000}"/>
            </a:ext>
          </a:extLst>
        </xdr:cNvPr>
        <xdr:cNvSpPr/>
      </xdr:nvSpPr>
      <xdr:spPr>
        <a:xfrm>
          <a:off x="11682639" y="6707870"/>
          <a:ext cx="44477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204379</xdr:colOff>
      <xdr:row>15</xdr:row>
      <xdr:rowOff>134350</xdr:rowOff>
    </xdr:from>
    <xdr:to>
      <xdr:col>26</xdr:col>
      <xdr:colOff>429351</xdr:colOff>
      <xdr:row>20</xdr:row>
      <xdr:rowOff>54883</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100-00000D000000}"/>
            </a:ext>
          </a:extLst>
        </xdr:cNvPr>
        <xdr:cNvSpPr/>
      </xdr:nvSpPr>
      <xdr:spPr>
        <a:xfrm>
          <a:off x="11666129" y="2975975"/>
          <a:ext cx="444772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2"/>
          <a:extLst>
            <a:ext uri="{FF2B5EF4-FFF2-40B4-BE49-F238E27FC236}">
              <a16:creationId xmlns:a16="http://schemas.microsoft.com/office/drawing/2014/main" id="{00000000-0008-0000-01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3434715" y="310243"/>
          <a:ext cx="765102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9</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123371</xdr:colOff>
      <xdr:row>8</xdr:row>
      <xdr:rowOff>72935</xdr:rowOff>
    </xdr:from>
    <xdr:to>
      <xdr:col>8</xdr:col>
      <xdr:colOff>123371</xdr:colOff>
      <xdr:row>54</xdr:row>
      <xdr:rowOff>11975</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H="1">
          <a:off x="8365671" y="1495335"/>
          <a:ext cx="0" cy="115849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444500</xdr:colOff>
      <xdr:row>9</xdr:row>
      <xdr:rowOff>68036</xdr:rowOff>
    </xdr:from>
    <xdr:to>
      <xdr:col>7</xdr:col>
      <xdr:colOff>938892</xdr:colOff>
      <xdr:row>17</xdr:row>
      <xdr:rowOff>116840</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444500" y="1782536"/>
          <a:ext cx="6701517" cy="17950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2095390" y="3593285"/>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10</xdr:col>
      <xdr:colOff>823686</xdr:colOff>
      <xdr:row>18</xdr:row>
      <xdr:rowOff>33110</xdr:rowOff>
    </xdr:from>
    <xdr:to>
      <xdr:col>18</xdr:col>
      <xdr:colOff>76654</xdr:colOff>
      <xdr:row>27</xdr:row>
      <xdr:rowOff>6803</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0951936" y="4017735"/>
          <a:ext cx="6460218" cy="281531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strength of correlation rubric:</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 0 to 0.40</a:t>
          </a:r>
        </a:p>
        <a:p>
          <a:r>
            <a:rPr lang="en-US" sz="2000" baseline="0">
              <a:solidFill>
                <a:schemeClr val="dk1"/>
              </a:solidFill>
              <a:effectLst/>
              <a:latin typeface="Lucida Bright" panose="02040602050505020304" pitchFamily="18" charset="0"/>
              <a:ea typeface="+mn-ea"/>
              <a:cs typeface="+mn-cs"/>
            </a:rPr>
            <a:t>Moderate: 0.41 to 0.60</a:t>
          </a:r>
        </a:p>
        <a:p>
          <a:r>
            <a:rPr lang="en-US" sz="2000" baseline="0">
              <a:solidFill>
                <a:schemeClr val="dk1"/>
              </a:solidFill>
              <a:effectLst/>
              <a:latin typeface="Lucida Bright" panose="02040602050505020304" pitchFamily="18" charset="0"/>
              <a:ea typeface="+mn-ea"/>
              <a:cs typeface="+mn-cs"/>
            </a:rPr>
            <a:t>Somewhat strong: 0.61 to 0.80</a:t>
          </a:r>
        </a:p>
        <a:p>
          <a:r>
            <a:rPr lang="en-US" sz="2000" baseline="0">
              <a:solidFill>
                <a:schemeClr val="dk1"/>
              </a:solidFill>
              <a:effectLst/>
              <a:latin typeface="Lucida Bright" panose="02040602050505020304" pitchFamily="18" charset="0"/>
              <a:ea typeface="+mn-ea"/>
              <a:cs typeface="+mn-cs"/>
            </a:rPr>
            <a:t>Strong: 0.81 to 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All values are: +/-</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476250</xdr:colOff>
      <xdr:row>26</xdr:row>
      <xdr:rowOff>189593</xdr:rowOff>
    </xdr:from>
    <xdr:to>
      <xdr:col>7</xdr:col>
      <xdr:colOff>889000</xdr:colOff>
      <xdr:row>35</xdr:row>
      <xdr:rowOff>157388</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476250" y="6714218"/>
          <a:ext cx="6619875" cy="25077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 </a:t>
          </a:r>
          <a:r>
            <a:rPr lang="en-US" sz="2000" baseline="0">
              <a:solidFill>
                <a:srgbClr val="C00000"/>
              </a:solidFill>
              <a:effectLst/>
              <a:latin typeface="Lucida Bright" panose="02040602050505020304" pitchFamily="18" charset="0"/>
              <a:ea typeface="+mn-ea"/>
              <a:cs typeface="+mn-cs"/>
            </a:rPr>
            <a:t>-0.9257</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 </a:t>
          </a:r>
          <a:r>
            <a:rPr lang="en-US" sz="2000" baseline="0">
              <a:solidFill>
                <a:srgbClr val="C00000"/>
              </a:solidFill>
              <a:effectLst/>
              <a:latin typeface="Lucida Bright" panose="02040602050505020304" pitchFamily="18" charset="0"/>
              <a:ea typeface="+mn-ea"/>
              <a:cs typeface="+mn-cs"/>
            </a:rPr>
            <a:t>Strong</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c) Classify this correlation: </a:t>
          </a:r>
          <a:r>
            <a:rPr lang="en-US" sz="2000" baseline="0">
              <a:solidFill>
                <a:srgbClr val="C00000"/>
              </a:solidFill>
              <a:effectLst/>
              <a:latin typeface="Lucida Bright" panose="02040602050505020304" pitchFamily="18" charset="0"/>
              <a:ea typeface="+mn-ea"/>
              <a:cs typeface="+mn-cs"/>
            </a:rPr>
            <a:t>negative</a:t>
          </a:r>
          <a:endParaRPr lang="en-US" sz="2000">
            <a:solidFill>
              <a:srgbClr val="C00000"/>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14</xdr:col>
      <xdr:colOff>330201</xdr:colOff>
      <xdr:row>11</xdr:row>
      <xdr:rowOff>152401</xdr:rowOff>
    </xdr:from>
    <xdr:to>
      <xdr:col>21</xdr:col>
      <xdr:colOff>304801</xdr:colOff>
      <xdr:row>15</xdr:row>
      <xdr:rowOff>12701</xdr:rowOff>
    </xdr:to>
    <xdr:sp macro="" textlink="">
      <xdr:nvSpPr>
        <xdr:cNvPr id="11" name="TextBox 10">
          <a:extLst>
            <a:ext uri="{FF2B5EF4-FFF2-40B4-BE49-F238E27FC236}">
              <a16:creationId xmlns:a16="http://schemas.microsoft.com/office/drawing/2014/main" id="{309D3736-EE63-409B-A39D-11479B65FDA5}"/>
            </a:ext>
          </a:extLst>
        </xdr:cNvPr>
        <xdr:cNvSpPr txBox="1"/>
      </xdr:nvSpPr>
      <xdr:spPr>
        <a:xfrm>
          <a:off x="16078201" y="2108201"/>
          <a:ext cx="4686300" cy="965200"/>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aseline="0">
              <a:solidFill>
                <a:schemeClr val="dk1"/>
              </a:solidFill>
              <a:effectLst/>
              <a:latin typeface="Lucida Bright" panose="02040602050505020304" pitchFamily="18" charset="0"/>
              <a:ea typeface="+mn-ea"/>
              <a:cs typeface="+mn-cs"/>
            </a:rPr>
            <a:t> Strong, Negative Correlation</a:t>
          </a:r>
          <a:endParaRPr lang="en-US" sz="24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11</xdr:col>
      <xdr:colOff>571500</xdr:colOff>
      <xdr:row>1</xdr:row>
      <xdr:rowOff>76200</xdr:rowOff>
    </xdr:from>
    <xdr:to>
      <xdr:col>14</xdr:col>
      <xdr:colOff>205740</xdr:colOff>
      <xdr:row>7</xdr:row>
      <xdr:rowOff>15240</xdr:rowOff>
    </xdr:to>
    <xdr:sp macro="" textlink="">
      <xdr:nvSpPr>
        <xdr:cNvPr id="10" name="Rounded Rectangle 4">
          <a:extLst>
            <a:ext uri="{FF2B5EF4-FFF2-40B4-BE49-F238E27FC236}">
              <a16:creationId xmlns:a16="http://schemas.microsoft.com/office/drawing/2014/main" id="{2BB9F3AB-9DF2-4551-BDC4-2B2E8A616757}"/>
            </a:ext>
          </a:extLst>
        </xdr:cNvPr>
        <xdr:cNvSpPr/>
      </xdr:nvSpPr>
      <xdr:spPr>
        <a:xfrm>
          <a:off x="11976100" y="25400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B7972F29-4F8B-4BA2-B9B5-2D6E991ACF0C}"/>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1112520</xdr:colOff>
      <xdr:row>2</xdr:row>
      <xdr:rowOff>121920</xdr:rowOff>
    </xdr:from>
    <xdr:to>
      <xdr:col>12</xdr:col>
      <xdr:colOff>1112520</xdr:colOff>
      <xdr:row>45</xdr:row>
      <xdr:rowOff>137160</xdr:rowOff>
    </xdr:to>
    <xdr:cxnSp macro="">
      <xdr:nvCxnSpPr>
        <xdr:cNvPr id="3" name="Straight Connector 2">
          <a:extLst>
            <a:ext uri="{FF2B5EF4-FFF2-40B4-BE49-F238E27FC236}">
              <a16:creationId xmlns:a16="http://schemas.microsoft.com/office/drawing/2014/main" id="{FDB43042-0ACE-4761-9662-5FFEF5235571}"/>
            </a:ext>
          </a:extLst>
        </xdr:cNvPr>
        <xdr:cNvCxnSpPr/>
      </xdr:nvCxnSpPr>
      <xdr:spPr>
        <a:xfrm flipH="1">
          <a:off x="11186160" y="487680"/>
          <a:ext cx="0" cy="100736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4" name="TextBox 3">
          <a:extLst>
            <a:ext uri="{FF2B5EF4-FFF2-40B4-BE49-F238E27FC236}">
              <a16:creationId xmlns:a16="http://schemas.microsoft.com/office/drawing/2014/main" id="{628F0FDD-D196-41EF-B2F7-2D1857711CB9}"/>
            </a:ext>
          </a:extLst>
        </xdr:cNvPr>
        <xdr:cNvSpPr txBox="1"/>
      </xdr:nvSpPr>
      <xdr:spPr>
        <a:xfrm>
          <a:off x="638447" y="1822813"/>
          <a:ext cx="9306198" cy="206393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seven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0</xdr:col>
      <xdr:colOff>293370</xdr:colOff>
      <xdr:row>29</xdr:row>
      <xdr:rowOff>170180</xdr:rowOff>
    </xdr:from>
    <xdr:to>
      <xdr:col>11</xdr:col>
      <xdr:colOff>705758</xdr:colOff>
      <xdr:row>34</xdr:row>
      <xdr:rowOff>48895</xdr:rowOff>
    </xdr:to>
    <xdr:sp macro="" textlink="">
      <xdr:nvSpPr>
        <xdr:cNvPr id="5" name="TextBox 4">
          <a:extLst>
            <a:ext uri="{FF2B5EF4-FFF2-40B4-BE49-F238E27FC236}">
              <a16:creationId xmlns:a16="http://schemas.microsoft.com/office/drawing/2014/main" id="{9384C132-C044-45DC-B82A-E307746D8CC3}"/>
            </a:ext>
          </a:extLst>
        </xdr:cNvPr>
        <xdr:cNvSpPr txBox="1"/>
      </xdr:nvSpPr>
      <xdr:spPr>
        <a:xfrm>
          <a:off x="293370" y="6799580"/>
          <a:ext cx="9327788" cy="12807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The owners wish to show the company's sales growth model is reliable by calculating the value of R</a:t>
          </a:r>
          <a:r>
            <a:rPr lang="en-US" sz="2000" b="0" baseline="30000">
              <a:solidFill>
                <a:schemeClr val="bg2">
                  <a:lumMod val="10000"/>
                </a:schemeClr>
              </a:solidFill>
              <a:latin typeface="Lucida Bright" panose="02040602050505020304" pitchFamily="18" charset="0"/>
            </a:rPr>
            <a:t>2 </a:t>
          </a:r>
          <a:r>
            <a:rPr lang="en-US" sz="2000" b="0" baseline="0">
              <a:solidFill>
                <a:schemeClr val="bg2">
                  <a:lumMod val="10000"/>
                </a:schemeClr>
              </a:solidFill>
              <a:latin typeface="Lucida Bright" panose="02040602050505020304" pitchFamily="18" charset="0"/>
            </a:rPr>
            <a:t>for these seven years.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3</xdr:col>
      <xdr:colOff>462642</xdr:colOff>
      <xdr:row>1</xdr:row>
      <xdr:rowOff>122464</xdr:rowOff>
    </xdr:from>
    <xdr:to>
      <xdr:col>11</xdr:col>
      <xdr:colOff>914399</xdr:colOff>
      <xdr:row>8</xdr:row>
      <xdr:rowOff>40821</xdr:rowOff>
    </xdr:to>
    <xdr:sp macro="" textlink="">
      <xdr:nvSpPr>
        <xdr:cNvPr id="6" name="Rounded Rectangle 1">
          <a:extLst>
            <a:ext uri="{FF2B5EF4-FFF2-40B4-BE49-F238E27FC236}">
              <a16:creationId xmlns:a16="http://schemas.microsoft.com/office/drawing/2014/main" id="{00BCDCFB-1654-4F20-9AF5-C1ABF647C78E}"/>
            </a:ext>
          </a:extLst>
        </xdr:cNvPr>
        <xdr:cNvSpPr/>
      </xdr:nvSpPr>
      <xdr:spPr>
        <a:xfrm>
          <a:off x="2992482" y="305344"/>
          <a:ext cx="6837317" cy="119851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339815</xdr:colOff>
      <xdr:row>35</xdr:row>
      <xdr:rowOff>22134</xdr:rowOff>
    </xdr:from>
    <xdr:to>
      <xdr:col>11</xdr:col>
      <xdr:colOff>743132</xdr:colOff>
      <xdr:row>40</xdr:row>
      <xdr:rowOff>33111</xdr:rowOff>
    </xdr:to>
    <xdr:sp macro="" textlink="">
      <xdr:nvSpPr>
        <xdr:cNvPr id="8" name="TextBox 7">
          <a:extLst>
            <a:ext uri="{FF2B5EF4-FFF2-40B4-BE49-F238E27FC236}">
              <a16:creationId xmlns:a16="http://schemas.microsoft.com/office/drawing/2014/main" id="{30A8EBB0-4941-4261-B66C-FA12958C66C8}"/>
            </a:ext>
          </a:extLst>
        </xdr:cNvPr>
        <xdr:cNvSpPr txBox="1"/>
      </xdr:nvSpPr>
      <xdr:spPr>
        <a:xfrm>
          <a:off x="339815" y="8343174"/>
          <a:ext cx="9318717" cy="11311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What is the r value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19</xdr:col>
      <xdr:colOff>213360</xdr:colOff>
      <xdr:row>1</xdr:row>
      <xdr:rowOff>121920</xdr:rowOff>
    </xdr:from>
    <xdr:to>
      <xdr:col>23</xdr:col>
      <xdr:colOff>76200</xdr:colOff>
      <xdr:row>7</xdr:row>
      <xdr:rowOff>60960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350B1A14-BD8D-4365-869A-EE8457BEB3BC}"/>
            </a:ext>
          </a:extLst>
        </xdr:cNvPr>
        <xdr:cNvSpPr/>
      </xdr:nvSpPr>
      <xdr:spPr>
        <a:xfrm>
          <a:off x="16718280" y="3048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14</xdr:col>
      <xdr:colOff>518160</xdr:colOff>
      <xdr:row>2</xdr:row>
      <xdr:rowOff>0</xdr:rowOff>
    </xdr:from>
    <xdr:to>
      <xdr:col>18</xdr:col>
      <xdr:colOff>198120</xdr:colOff>
      <xdr:row>7</xdr:row>
      <xdr:rowOff>91440</xdr:rowOff>
    </xdr:to>
    <xdr:sp macro="" textlink="">
      <xdr:nvSpPr>
        <xdr:cNvPr id="16" name="Rounded Rectangle 4">
          <a:extLst>
            <a:ext uri="{FF2B5EF4-FFF2-40B4-BE49-F238E27FC236}">
              <a16:creationId xmlns:a16="http://schemas.microsoft.com/office/drawing/2014/main" id="{32F48E69-934B-4742-8FEB-1B9062CE928A}"/>
            </a:ext>
          </a:extLst>
        </xdr:cNvPr>
        <xdr:cNvSpPr/>
      </xdr:nvSpPr>
      <xdr:spPr>
        <a:xfrm>
          <a:off x="12054840" y="36576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625928" y="1891393"/>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seven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0</xdr:col>
      <xdr:colOff>293370</xdr:colOff>
      <xdr:row>29</xdr:row>
      <xdr:rowOff>170180</xdr:rowOff>
    </xdr:from>
    <xdr:to>
      <xdr:col>11</xdr:col>
      <xdr:colOff>705758</xdr:colOff>
      <xdr:row>34</xdr:row>
      <xdr:rowOff>48895</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293370" y="6875780"/>
          <a:ext cx="9343028" cy="12960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The owners wish to show the company's sales growth model is reliable by calculating the value of R</a:t>
          </a:r>
          <a:r>
            <a:rPr lang="en-US" sz="2000" b="0" baseline="30000">
              <a:solidFill>
                <a:schemeClr val="bg2">
                  <a:lumMod val="10000"/>
                </a:schemeClr>
              </a:solidFill>
              <a:latin typeface="Lucida Bright" panose="02040602050505020304" pitchFamily="18" charset="0"/>
            </a:rPr>
            <a:t>2 </a:t>
          </a:r>
          <a:r>
            <a:rPr lang="en-US" sz="2000" b="0" baseline="0">
              <a:solidFill>
                <a:schemeClr val="bg2">
                  <a:lumMod val="10000"/>
                </a:schemeClr>
              </a:solidFill>
              <a:latin typeface="Lucida Bright" panose="02040602050505020304" pitchFamily="18" charset="0"/>
            </a:rPr>
            <a:t>for these seven years.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3</xdr:col>
      <xdr:colOff>253092</xdr:colOff>
      <xdr:row>1</xdr:row>
      <xdr:rowOff>141514</xdr:rowOff>
    </xdr:from>
    <xdr:to>
      <xdr:col>11</xdr:col>
      <xdr:colOff>704849</xdr:colOff>
      <xdr:row>8</xdr:row>
      <xdr:rowOff>59871</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2729592" y="332014"/>
          <a:ext cx="6700157"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24</xdr:col>
      <xdr:colOff>259080</xdr:colOff>
      <xdr:row>35</xdr:row>
      <xdr:rowOff>224155</xdr:rowOff>
    </xdr:from>
    <xdr:to>
      <xdr:col>33</xdr:col>
      <xdr:colOff>243840</xdr:colOff>
      <xdr:row>38</xdr:row>
      <xdr:rowOff>167005</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20116800" y="8636635"/>
          <a:ext cx="6156960" cy="6743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339815</xdr:colOff>
      <xdr:row>35</xdr:row>
      <xdr:rowOff>22134</xdr:rowOff>
    </xdr:from>
    <xdr:to>
      <xdr:col>11</xdr:col>
      <xdr:colOff>743132</xdr:colOff>
      <xdr:row>40</xdr:row>
      <xdr:rowOff>33111</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339815" y="8434614"/>
          <a:ext cx="9333957" cy="11539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What is the r value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13</xdr:col>
      <xdr:colOff>301627</xdr:colOff>
      <xdr:row>33</xdr:row>
      <xdr:rowOff>142875</xdr:rowOff>
    </xdr:from>
    <xdr:to>
      <xdr:col>16</xdr:col>
      <xdr:colOff>190501</xdr:colOff>
      <xdr:row>37</xdr:row>
      <xdr:rowOff>228600</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11274427" y="8010525"/>
              <a:ext cx="2708274" cy="1095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a:t>
              </a:r>
              <a14:m>
                <m:oMath xmlns:m="http://schemas.openxmlformats.org/officeDocument/2006/math">
                  <m:sSup>
                    <m:sSupPr>
                      <m:ctrlPr>
                        <a:rPr lang="en-US" sz="2000" b="0" i="1" baseline="0">
                          <a:solidFill>
                            <a:schemeClr val="bg2">
                              <a:lumMod val="10000"/>
                            </a:schemeClr>
                          </a:solidFill>
                          <a:latin typeface="Cambria Math" panose="02040503050406030204" pitchFamily="18" charset="0"/>
                        </a:rPr>
                      </m:ctrlPr>
                    </m:sSupPr>
                    <m:e>
                      <m:r>
                        <a:rPr lang="en-US" sz="2000" b="0" i="1" baseline="0">
                          <a:solidFill>
                            <a:schemeClr val="bg2">
                              <a:lumMod val="10000"/>
                            </a:schemeClr>
                          </a:solidFill>
                          <a:latin typeface="Cambria Math"/>
                        </a:rPr>
                        <m:t>𝑅</m:t>
                      </m:r>
                    </m:e>
                    <m:sup>
                      <m:r>
                        <a:rPr lang="en-US" sz="2000" b="0" i="1" baseline="0">
                          <a:solidFill>
                            <a:schemeClr val="bg2">
                              <a:lumMod val="10000"/>
                            </a:schemeClr>
                          </a:solidFill>
                          <a:latin typeface="Cambria Math"/>
                        </a:rPr>
                        <m:t>2</m:t>
                      </m:r>
                    </m:sup>
                  </m:sSup>
                </m:oMath>
              </a14:m>
              <a:r>
                <a:rPr lang="en-US" sz="2000" b="0" baseline="0">
                  <a:solidFill>
                    <a:schemeClr val="bg2">
                      <a:lumMod val="10000"/>
                    </a:schemeClr>
                  </a:solidFill>
                  <a:latin typeface="Lucida Bright" panose="02040602050505020304" pitchFamily="18" charset="0"/>
                </a:rPr>
                <a:t> = </a:t>
              </a:r>
              <a:r>
                <a:rPr lang="en-US" sz="2400" b="1" baseline="0">
                  <a:solidFill>
                    <a:srgbClr val="FF0000"/>
                  </a:solidFill>
                  <a:latin typeface="Lucida Bright" panose="02040602050505020304" pitchFamily="18" charset="0"/>
                </a:rPr>
                <a:t>0.8159</a:t>
              </a:r>
              <a:endParaRPr lang="en-US" sz="2400" b="1" baseline="30000">
                <a:solidFill>
                  <a:srgbClr val="FF0000"/>
                </a:solidFill>
                <a:latin typeface="Lucida Bright" panose="02040602050505020304" pitchFamily="18" charset="0"/>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11274427" y="8010525"/>
              <a:ext cx="2708274" cy="1095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a:t>
              </a:r>
              <a:r>
                <a:rPr lang="en-US" sz="2000" b="0" i="0" baseline="0">
                  <a:solidFill>
                    <a:schemeClr val="bg2">
                      <a:lumMod val="10000"/>
                    </a:schemeClr>
                  </a:solidFill>
                  <a:latin typeface="Cambria Math"/>
                </a:rPr>
                <a:t>𝑅</a:t>
              </a:r>
              <a:r>
                <a:rPr lang="en-US" sz="2000" b="0" i="0" baseline="0">
                  <a:solidFill>
                    <a:schemeClr val="bg2">
                      <a:lumMod val="10000"/>
                    </a:schemeClr>
                  </a:solidFill>
                  <a:latin typeface="Cambria Math" panose="02040503050406030204" pitchFamily="18" charset="0"/>
                </a:rPr>
                <a:t>^</a:t>
              </a:r>
              <a:r>
                <a:rPr lang="en-US" sz="2000" b="0" i="0" baseline="0">
                  <a:solidFill>
                    <a:schemeClr val="bg2">
                      <a:lumMod val="10000"/>
                    </a:schemeClr>
                  </a:solidFill>
                  <a:latin typeface="Cambria Math"/>
                </a:rPr>
                <a:t>2</a:t>
              </a:r>
              <a:r>
                <a:rPr lang="en-US" sz="2000" b="0" baseline="0">
                  <a:solidFill>
                    <a:schemeClr val="bg2">
                      <a:lumMod val="10000"/>
                    </a:schemeClr>
                  </a:solidFill>
                  <a:latin typeface="Lucida Bright" panose="02040602050505020304" pitchFamily="18" charset="0"/>
                </a:rPr>
                <a:t> = </a:t>
              </a:r>
              <a:r>
                <a:rPr lang="en-US" sz="2400" b="1" baseline="0">
                  <a:solidFill>
                    <a:srgbClr val="FF0000"/>
                  </a:solidFill>
                  <a:latin typeface="Lucida Bright" panose="02040602050505020304" pitchFamily="18" charset="0"/>
                </a:rPr>
                <a:t>0.8159</a:t>
              </a:r>
              <a:endParaRPr lang="en-US" sz="2400" b="1" baseline="30000">
                <a:solidFill>
                  <a:srgbClr val="FF0000"/>
                </a:solidFill>
                <a:latin typeface="Lucida Bright" panose="02040602050505020304" pitchFamily="18" charset="0"/>
              </a:endParaRPr>
            </a:p>
          </xdr:txBody>
        </xdr:sp>
      </mc:Fallback>
    </mc:AlternateContent>
    <xdr:clientData/>
  </xdr:twoCellAnchor>
  <xdr:twoCellAnchor>
    <xdr:from>
      <xdr:col>13</xdr:col>
      <xdr:colOff>250827</xdr:colOff>
      <xdr:row>40</xdr:row>
      <xdr:rowOff>184151</xdr:rowOff>
    </xdr:from>
    <xdr:to>
      <xdr:col>16</xdr:col>
      <xdr:colOff>171450</xdr:colOff>
      <xdr:row>46</xdr:row>
      <xdr:rowOff>171451</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11223627" y="9709151"/>
          <a:ext cx="2740023" cy="1130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r = </a:t>
          </a:r>
          <a:r>
            <a:rPr lang="en-US" sz="2400" b="1" baseline="0">
              <a:solidFill>
                <a:srgbClr val="FF0000"/>
              </a:solidFill>
              <a:latin typeface="Lucida Bright" panose="02040602050505020304" pitchFamily="18" charset="0"/>
            </a:rPr>
            <a:t>0.9033</a:t>
          </a:r>
          <a:endParaRPr lang="en-US" sz="2400" b="1" baseline="30000">
            <a:solidFill>
              <a:srgbClr val="FF0000"/>
            </a:solidFill>
            <a:latin typeface="Lucida Bright" panose="02040602050505020304" pitchFamily="18" charset="0"/>
          </a:endParaRPr>
        </a:p>
      </xdr:txBody>
    </xdr:sp>
    <xdr:clientData/>
  </xdr:twoCellAnchor>
  <xdr:twoCellAnchor>
    <xdr:from>
      <xdr:col>23</xdr:col>
      <xdr:colOff>762000</xdr:colOff>
      <xdr:row>12</xdr:row>
      <xdr:rowOff>167640</xdr:rowOff>
    </xdr:from>
    <xdr:to>
      <xdr:col>33</xdr:col>
      <xdr:colOff>147683</xdr:colOff>
      <xdr:row>31</xdr:row>
      <xdr:rowOff>45720</xdr:rowOff>
    </xdr:to>
    <xdr:sp macro="" textlink="">
      <xdr:nvSpPr>
        <xdr:cNvPr id="14" name="TextBox 13">
          <a:extLst>
            <a:ext uri="{FF2B5EF4-FFF2-40B4-BE49-F238E27FC236}">
              <a16:creationId xmlns:a16="http://schemas.microsoft.com/office/drawing/2014/main" id="{9271FEA9-A7CE-4BFE-AB58-9E679E37D050}"/>
            </a:ext>
          </a:extLst>
        </xdr:cNvPr>
        <xdr:cNvSpPr txBox="1"/>
      </xdr:nvSpPr>
      <xdr:spPr>
        <a:xfrm>
          <a:off x="19491960" y="2362200"/>
          <a:ext cx="6685643" cy="498348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Rubric for classifying the strength of the model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Very Weak : -1 to -0.81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-0.8 to -0.4</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Somewhat Weak: - 0.39 to 0</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Somewhat Strong: 0 to  0.39</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Strong: 0.40 to 0.8</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Very Strong: 0.81 to +1</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16</xdr:col>
      <xdr:colOff>438786</xdr:colOff>
      <xdr:row>33</xdr:row>
      <xdr:rowOff>127635</xdr:rowOff>
    </xdr:from>
    <xdr:to>
      <xdr:col>23</xdr:col>
      <xdr:colOff>822959</xdr:colOff>
      <xdr:row>37</xdr:row>
      <xdr:rowOff>213360</xdr:rowOff>
    </xdr:to>
    <xdr:sp macro="" textlink="">
      <xdr:nvSpPr>
        <xdr:cNvPr id="15" name="TextBox 14">
          <a:extLst>
            <a:ext uri="{FF2B5EF4-FFF2-40B4-BE49-F238E27FC236}">
              <a16:creationId xmlns:a16="http://schemas.microsoft.com/office/drawing/2014/main" id="{E5E24B5C-4CF9-4BEE-8D53-DA18557BCAA7}"/>
            </a:ext>
          </a:extLst>
        </xdr:cNvPr>
        <xdr:cNvSpPr txBox="1"/>
      </xdr:nvSpPr>
      <xdr:spPr>
        <a:xfrm>
          <a:off x="14901546" y="7991475"/>
          <a:ext cx="4651373" cy="1122045"/>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baseline="0">
              <a:solidFill>
                <a:schemeClr val="tx1"/>
              </a:solidFill>
              <a:latin typeface="Lucida Bright" panose="02040602050505020304" pitchFamily="18" charset="0"/>
            </a:rPr>
            <a:t>Very Strong Model</a:t>
          </a:r>
        </a:p>
      </xdr:txBody>
    </xdr:sp>
    <xdr:clientData/>
  </xdr:twoCellAnchor>
  <xdr:twoCellAnchor>
    <xdr:from>
      <xdr:col>16</xdr:col>
      <xdr:colOff>484506</xdr:colOff>
      <xdr:row>40</xdr:row>
      <xdr:rowOff>112395</xdr:rowOff>
    </xdr:from>
    <xdr:to>
      <xdr:col>23</xdr:col>
      <xdr:colOff>975359</xdr:colOff>
      <xdr:row>46</xdr:row>
      <xdr:rowOff>137160</xdr:rowOff>
    </xdr:to>
    <xdr:sp macro="" textlink="">
      <xdr:nvSpPr>
        <xdr:cNvPr id="16" name="TextBox 15">
          <a:extLst>
            <a:ext uri="{FF2B5EF4-FFF2-40B4-BE49-F238E27FC236}">
              <a16:creationId xmlns:a16="http://schemas.microsoft.com/office/drawing/2014/main" id="{16215E50-3A47-4055-B39B-56E3A78865FB}"/>
            </a:ext>
          </a:extLst>
        </xdr:cNvPr>
        <xdr:cNvSpPr txBox="1"/>
      </xdr:nvSpPr>
      <xdr:spPr>
        <a:xfrm>
          <a:off x="14947266" y="9667875"/>
          <a:ext cx="4758053" cy="1122045"/>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baseline="0">
              <a:solidFill>
                <a:schemeClr val="tx1"/>
              </a:solidFill>
              <a:latin typeface="Lucida Bright" panose="02040602050505020304" pitchFamily="18" charset="0"/>
            </a:rPr>
            <a:t> Strong, Positive Correlation</a:t>
          </a:r>
        </a:p>
      </xdr:txBody>
    </xdr:sp>
    <xdr:clientData/>
  </xdr:twoCellAnchor>
  <xdr:twoCellAnchor>
    <xdr:from>
      <xdr:col>14</xdr:col>
      <xdr:colOff>274320</xdr:colOff>
      <xdr:row>2</xdr:row>
      <xdr:rowOff>137160</xdr:rowOff>
    </xdr:from>
    <xdr:to>
      <xdr:col>17</xdr:col>
      <xdr:colOff>640080</xdr:colOff>
      <xdr:row>8</xdr:row>
      <xdr:rowOff>45720</xdr:rowOff>
    </xdr:to>
    <xdr:sp macro="" textlink="">
      <xdr:nvSpPr>
        <xdr:cNvPr id="18" name="Rounded Rectangle 4">
          <a:extLst>
            <a:ext uri="{FF2B5EF4-FFF2-40B4-BE49-F238E27FC236}">
              <a16:creationId xmlns:a16="http://schemas.microsoft.com/office/drawing/2014/main" id="{BDC2BA78-74CF-4941-9BB3-3C06E7BD6CE3}"/>
            </a:ext>
          </a:extLst>
        </xdr:cNvPr>
        <xdr:cNvSpPr/>
      </xdr:nvSpPr>
      <xdr:spPr>
        <a:xfrm>
          <a:off x="11811000" y="50292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33</xdr:col>
      <xdr:colOff>476250</xdr:colOff>
      <xdr:row>13</xdr:row>
      <xdr:rowOff>38100</xdr:rowOff>
    </xdr:from>
    <xdr:to>
      <xdr:col>44</xdr:col>
      <xdr:colOff>230868</xdr:colOff>
      <xdr:row>23</xdr:row>
      <xdr:rowOff>224518</xdr:rowOff>
    </xdr:to>
    <xdr:sp macro="" textlink="">
      <xdr:nvSpPr>
        <xdr:cNvPr id="2" name="TextBox 1">
          <a:extLst>
            <a:ext uri="{FF2B5EF4-FFF2-40B4-BE49-F238E27FC236}">
              <a16:creationId xmlns:a16="http://schemas.microsoft.com/office/drawing/2014/main" id="{FE5A6578-029A-42E0-A5D5-B5922ECFBF9C}"/>
            </a:ext>
          </a:extLst>
        </xdr:cNvPr>
        <xdr:cNvSpPr txBox="1"/>
      </xdr:nvSpPr>
      <xdr:spPr>
        <a:xfrm>
          <a:off x="25850850" y="2514600"/>
          <a:ext cx="6460218" cy="281531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strength of correlation rubric:</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 0 to 0.40</a:t>
          </a:r>
        </a:p>
        <a:p>
          <a:r>
            <a:rPr lang="en-US" sz="2000" baseline="0">
              <a:solidFill>
                <a:schemeClr val="dk1"/>
              </a:solidFill>
              <a:effectLst/>
              <a:latin typeface="Lucida Bright" panose="02040602050505020304" pitchFamily="18" charset="0"/>
              <a:ea typeface="+mn-ea"/>
              <a:cs typeface="+mn-cs"/>
            </a:rPr>
            <a:t>Moderate: 0.41 to 0.60</a:t>
          </a:r>
        </a:p>
        <a:p>
          <a:r>
            <a:rPr lang="en-US" sz="2000" baseline="0">
              <a:solidFill>
                <a:schemeClr val="dk1"/>
              </a:solidFill>
              <a:effectLst/>
              <a:latin typeface="Lucida Bright" panose="02040602050505020304" pitchFamily="18" charset="0"/>
              <a:ea typeface="+mn-ea"/>
              <a:cs typeface="+mn-cs"/>
            </a:rPr>
            <a:t>Somewhat strong: 0.61 to 0.80</a:t>
          </a:r>
        </a:p>
        <a:p>
          <a:r>
            <a:rPr lang="en-US" sz="2000" baseline="0">
              <a:solidFill>
                <a:schemeClr val="dk1"/>
              </a:solidFill>
              <a:effectLst/>
              <a:latin typeface="Lucida Bright" panose="02040602050505020304" pitchFamily="18" charset="0"/>
              <a:ea typeface="+mn-ea"/>
              <a:cs typeface="+mn-cs"/>
            </a:rPr>
            <a:t>Strong: 0.81 to 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All values are: +/-</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127A6AE0-197C-4987-8549-28F9978D1F18}"/>
            </a:ext>
          </a:extLst>
        </xdr:cNvPr>
        <xdr:cNvSpPr/>
      </xdr:nvSpPr>
      <xdr:spPr>
        <a:xfrm>
          <a:off x="4034791" y="409303"/>
          <a:ext cx="6648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95250</xdr:rowOff>
    </xdr:to>
    <xdr:sp macro="" textlink="">
      <xdr:nvSpPr>
        <xdr:cNvPr id="3" name="TextBox 2">
          <a:extLst>
            <a:ext uri="{FF2B5EF4-FFF2-40B4-BE49-F238E27FC236}">
              <a16:creationId xmlns:a16="http://schemas.microsoft.com/office/drawing/2014/main" id="{9FA68797-DF8C-49B8-89B0-354BD8F14E7D}"/>
            </a:ext>
          </a:extLst>
        </xdr:cNvPr>
        <xdr:cNvSpPr txBox="1"/>
      </xdr:nvSpPr>
      <xdr:spPr>
        <a:xfrm>
          <a:off x="755468" y="1793966"/>
          <a:ext cx="9897292" cy="159312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information calculate the projected level of sales in the 88th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6E06E0B-D6BF-49FC-8A9F-2CF5C68EE69F}"/>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27117637-B291-4DA7-97C1-B10E5F80C5CD}"/>
            </a:ext>
          </a:extLst>
        </xdr:cNvPr>
        <xdr:cNvCxnSpPr/>
      </xdr:nvCxnSpPr>
      <xdr:spPr>
        <a:xfrm flipH="1">
          <a:off x="11384280" y="1402080"/>
          <a:ext cx="0" cy="101422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121920</xdr:colOff>
      <xdr:row>3</xdr:row>
      <xdr:rowOff>60960</xdr:rowOff>
    </xdr:from>
    <xdr:to>
      <xdr:col>23</xdr:col>
      <xdr:colOff>152400</xdr:colOff>
      <xdr:row>9</xdr:row>
      <xdr:rowOff>0</xdr:rowOff>
    </xdr:to>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044C3830-48FE-401B-94C5-41323F46A22F}"/>
            </a:ext>
          </a:extLst>
        </xdr:cNvPr>
        <xdr:cNvSpPr/>
      </xdr:nvSpPr>
      <xdr:spPr>
        <a:xfrm>
          <a:off x="16764000" y="6096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14</xdr:col>
      <xdr:colOff>0</xdr:colOff>
      <xdr:row>4</xdr:row>
      <xdr:rowOff>30480</xdr:rowOff>
    </xdr:from>
    <xdr:to>
      <xdr:col>18</xdr:col>
      <xdr:colOff>612865</xdr:colOff>
      <xdr:row>8</xdr:row>
      <xdr:rowOff>31568</xdr:rowOff>
    </xdr:to>
    <xdr:sp macro="" textlink="">
      <xdr:nvSpPr>
        <xdr:cNvPr id="13" name="Rounded Rectangle 4">
          <a:extLst>
            <a:ext uri="{FF2B5EF4-FFF2-40B4-BE49-F238E27FC236}">
              <a16:creationId xmlns:a16="http://schemas.microsoft.com/office/drawing/2014/main" id="{5F57A81F-346E-458C-BE42-97A0BED8B897}"/>
            </a:ext>
          </a:extLst>
        </xdr:cNvPr>
        <xdr:cNvSpPr/>
      </xdr:nvSpPr>
      <xdr:spPr>
        <a:xfrm>
          <a:off x="12115800" y="7620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95250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33878" y="1862546"/>
          <a:ext cx="9599477" cy="16617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information calculate the projected level of sales in the 88th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02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88</a:t>
          </a:r>
          <a:r>
            <a:rPr lang="en-US" sz="3600">
              <a:latin typeface="Lucida Bright" panose="02040602050505020304" pitchFamily="18" charset="0"/>
            </a:rPr>
            <a:t> + 441.67</a:t>
          </a:r>
        </a:p>
      </xdr:txBody>
    </xdr:sp>
    <xdr:clientData/>
  </xdr:twoCellAnchor>
  <xdr:twoCellAnchor>
    <xdr:from>
      <xdr:col>14</xdr:col>
      <xdr:colOff>137160</xdr:colOff>
      <xdr:row>2</xdr:row>
      <xdr:rowOff>76200</xdr:rowOff>
    </xdr:from>
    <xdr:to>
      <xdr:col>19</xdr:col>
      <xdr:colOff>289560</xdr:colOff>
      <xdr:row>7</xdr:row>
      <xdr:rowOff>167640</xdr:rowOff>
    </xdr:to>
    <xdr:sp macro="" textlink="">
      <xdr:nvSpPr>
        <xdr:cNvPr id="11" name="Rounded Rectangle 4">
          <a:extLst>
            <a:ext uri="{FF2B5EF4-FFF2-40B4-BE49-F238E27FC236}">
              <a16:creationId xmlns:a16="http://schemas.microsoft.com/office/drawing/2014/main" id="{3EA16BEE-9A6A-4B04-B8A8-3F043ADAEB9E}"/>
            </a:ext>
          </a:extLst>
        </xdr:cNvPr>
        <xdr:cNvSpPr/>
      </xdr:nvSpPr>
      <xdr:spPr>
        <a:xfrm>
          <a:off x="12252960" y="44196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23</xdr:col>
      <xdr:colOff>300717</xdr:colOff>
      <xdr:row>11</xdr:row>
      <xdr:rowOff>117022</xdr:rowOff>
    </xdr:from>
    <xdr:to>
      <xdr:col>30</xdr:col>
      <xdr:colOff>605517</xdr:colOff>
      <xdr:row>23</xdr:row>
      <xdr:rowOff>136072</xdr:rowOff>
    </xdr:to>
    <xdr:graphicFrame macro="">
      <xdr:nvGraphicFramePr>
        <xdr:cNvPr id="9" name="Chart 8">
          <a:extLst>
            <a:ext uri="{FF2B5EF4-FFF2-40B4-BE49-F238E27FC236}">
              <a16:creationId xmlns:a16="http://schemas.microsoft.com/office/drawing/2014/main" id="{31B371BC-AA77-E953-38C2-EA88A04D13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553540</xdr:colOff>
      <xdr:row>2</xdr:row>
      <xdr:rowOff>26125</xdr:rowOff>
    </xdr:from>
    <xdr:to>
      <xdr:col>11</xdr:col>
      <xdr:colOff>820964</xdr:colOff>
      <xdr:row>7</xdr:row>
      <xdr:rowOff>142602</xdr:rowOff>
    </xdr:to>
    <xdr:sp macro="" textlink="">
      <xdr:nvSpPr>
        <xdr:cNvPr id="2" name="Rounded Rectangle 1">
          <a:extLst>
            <a:ext uri="{FF2B5EF4-FFF2-40B4-BE49-F238E27FC236}">
              <a16:creationId xmlns:a16="http://schemas.microsoft.com/office/drawing/2014/main" id="{CC1D1F6E-B586-47BD-BE41-BCC9CADA8074}"/>
            </a:ext>
          </a:extLst>
        </xdr:cNvPr>
        <xdr:cNvSpPr/>
      </xdr:nvSpPr>
      <xdr:spPr>
        <a:xfrm>
          <a:off x="3737611" y="407125"/>
          <a:ext cx="6472282"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13</xdr:col>
      <xdr:colOff>37465</xdr:colOff>
      <xdr:row>19</xdr:row>
      <xdr:rowOff>142876</xdr:rowOff>
    </xdr:to>
    <xdr:sp macro="" textlink="">
      <xdr:nvSpPr>
        <xdr:cNvPr id="3" name="TextBox 2">
          <a:extLst>
            <a:ext uri="{FF2B5EF4-FFF2-40B4-BE49-F238E27FC236}">
              <a16:creationId xmlns:a16="http://schemas.microsoft.com/office/drawing/2014/main" id="{0925FAD3-74AA-4C1C-B44F-03D78CF8E9A2}"/>
            </a:ext>
          </a:extLst>
        </xdr:cNvPr>
        <xdr:cNvSpPr txBox="1"/>
      </xdr:nvSpPr>
      <xdr:spPr>
        <a:xfrm>
          <a:off x="939346" y="1941650"/>
          <a:ext cx="10817679" cy="167594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17,  X</a:t>
          </a:r>
          <a:r>
            <a:rPr lang="en-US" sz="1600" baseline="0">
              <a:latin typeface="Lucida Bright" panose="02040602050505020304" pitchFamily="18" charset="0"/>
            </a:rPr>
            <a:t>2</a:t>
          </a:r>
          <a:r>
            <a:rPr lang="en-US" sz="2000" baseline="0">
              <a:latin typeface="Lucida Bright" panose="02040602050505020304" pitchFamily="18" charset="0"/>
            </a:rPr>
            <a:t> = 175, </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3C31C2BC-0A24-4D4F-9B6B-2E5DAC857DC5}"/>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98515</xdr:colOff>
      <xdr:row>3</xdr:row>
      <xdr:rowOff>155123</xdr:rowOff>
    </xdr:from>
    <xdr:to>
      <xdr:col>16</xdr:col>
      <xdr:colOff>1717220</xdr:colOff>
      <xdr:row>7</xdr:row>
      <xdr:rowOff>156211</xdr:rowOff>
    </xdr:to>
    <xdr:sp macro="" textlink="">
      <xdr:nvSpPr>
        <xdr:cNvPr id="5" name="Rounded Rectangle 4">
          <a:extLst>
            <a:ext uri="{FF2B5EF4-FFF2-40B4-BE49-F238E27FC236}">
              <a16:creationId xmlns:a16="http://schemas.microsoft.com/office/drawing/2014/main" id="{DDB57C4E-F71E-40E9-A379-F022F4789057}"/>
            </a:ext>
          </a:extLst>
        </xdr:cNvPr>
        <xdr:cNvSpPr/>
      </xdr:nvSpPr>
      <xdr:spPr>
        <a:xfrm>
          <a:off x="13296355" y="703763"/>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13</xdr:col>
      <xdr:colOff>762000</xdr:colOff>
      <xdr:row>10</xdr:row>
      <xdr:rowOff>121920</xdr:rowOff>
    </xdr:from>
    <xdr:to>
      <xdr:col>13</xdr:col>
      <xdr:colOff>762000</xdr:colOff>
      <xdr:row>56</xdr:row>
      <xdr:rowOff>60960</xdr:rowOff>
    </xdr:to>
    <xdr:cxnSp macro="">
      <xdr:nvCxnSpPr>
        <xdr:cNvPr id="6" name="Straight Connector 5">
          <a:extLst>
            <a:ext uri="{FF2B5EF4-FFF2-40B4-BE49-F238E27FC236}">
              <a16:creationId xmlns:a16="http://schemas.microsoft.com/office/drawing/2014/main" id="{7D847EA5-8AF3-4218-8D0E-E48C593F05AC}"/>
            </a:ext>
          </a:extLst>
        </xdr:cNvPr>
        <xdr:cNvCxnSpPr/>
      </xdr:nvCxnSpPr>
      <xdr:spPr>
        <a:xfrm flipH="1">
          <a:off x="12481560" y="1950720"/>
          <a:ext cx="0" cy="111480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167640</xdr:colOff>
      <xdr:row>2</xdr:row>
      <xdr:rowOff>152400</xdr:rowOff>
    </xdr:from>
    <xdr:to>
      <xdr:col>19</xdr:col>
      <xdr:colOff>624840</xdr:colOff>
      <xdr:row>8</xdr:row>
      <xdr:rowOff>91440</xdr:rowOff>
    </xdr:to>
    <xdr:sp macro="" textlink="">
      <xdr:nvSpPr>
        <xdr:cNvPr id="12" name="Rectangle: Rounded Corners 11">
          <a:hlinkClick xmlns:r="http://schemas.openxmlformats.org/officeDocument/2006/relationships" r:id="rId2"/>
          <a:extLst>
            <a:ext uri="{FF2B5EF4-FFF2-40B4-BE49-F238E27FC236}">
              <a16:creationId xmlns:a16="http://schemas.microsoft.com/office/drawing/2014/main" id="{17DDB3D2-4BCA-4927-A85E-2260EBD796C6}"/>
            </a:ext>
          </a:extLst>
        </xdr:cNvPr>
        <xdr:cNvSpPr/>
      </xdr:nvSpPr>
      <xdr:spPr>
        <a:xfrm>
          <a:off x="17526000" y="51816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308612</xdr:colOff>
      <xdr:row>1</xdr:row>
      <xdr:rowOff>134982</xdr:rowOff>
    </xdr:from>
    <xdr:to>
      <xdr:col>11</xdr:col>
      <xdr:colOff>576036</xdr:colOff>
      <xdr:row>7</xdr:row>
      <xdr:rowOff>60959</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3492683" y="325482"/>
          <a:ext cx="6472282"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13</xdr:col>
      <xdr:colOff>37465</xdr:colOff>
      <xdr:row>19</xdr:row>
      <xdr:rowOff>142876</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17,  X</a:t>
          </a:r>
          <a:r>
            <a:rPr lang="en-US" sz="1600" baseline="0">
              <a:latin typeface="Lucida Bright" panose="02040602050505020304" pitchFamily="18" charset="0"/>
            </a:rPr>
            <a:t>2</a:t>
          </a:r>
          <a:r>
            <a:rPr lang="en-US" sz="2000" baseline="0">
              <a:latin typeface="Lucida Bright" panose="02040602050505020304" pitchFamily="18" charset="0"/>
            </a:rPr>
            <a:t> = 175, </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762000</xdr:colOff>
      <xdr:row>10</xdr:row>
      <xdr:rowOff>121920</xdr:rowOff>
    </xdr:from>
    <xdr:to>
      <xdr:col>13</xdr:col>
      <xdr:colOff>762000</xdr:colOff>
      <xdr:row>56</xdr:row>
      <xdr:rowOff>60960</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12</xdr:col>
      <xdr:colOff>972820</xdr:colOff>
      <xdr:row>43</xdr:row>
      <xdr:rowOff>160019</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2.7900- 0.0160*</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8</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03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15</xdr:col>
      <xdr:colOff>31750</xdr:colOff>
      <xdr:row>11</xdr:row>
      <xdr:rowOff>127000</xdr:rowOff>
    </xdr:from>
    <xdr:to>
      <xdr:col>21</xdr:col>
      <xdr:colOff>158750</xdr:colOff>
      <xdr:row>16</xdr:row>
      <xdr:rowOff>15875</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twoCellAnchor>
    <xdr:from>
      <xdr:col>0</xdr:col>
      <xdr:colOff>524510</xdr:colOff>
      <xdr:row>44</xdr:row>
      <xdr:rowOff>77470</xdr:rowOff>
    </xdr:from>
    <xdr:to>
      <xdr:col>12</xdr:col>
      <xdr:colOff>902970</xdr:colOff>
      <xdr:row>46</xdr:row>
      <xdr:rowOff>344169</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524510" y="10205720"/>
          <a:ext cx="1074483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2.7900- 0.0160*</a:t>
          </a:r>
          <a:r>
            <a:rPr lang="en-US" sz="2800">
              <a:solidFill>
                <a:srgbClr val="C00000"/>
              </a:solidFill>
              <a:latin typeface="Lucida Bright" panose="02040602050505020304" pitchFamily="18" charset="0"/>
            </a:rPr>
            <a:t>17</a:t>
          </a:r>
          <a:r>
            <a:rPr lang="en-US" sz="2800" baseline="0">
              <a:latin typeface="Lucida Bright" panose="02040602050505020304" pitchFamily="18" charset="0"/>
            </a:rPr>
            <a:t> </a:t>
          </a:r>
          <a:r>
            <a:rPr lang="en-US" sz="2800">
              <a:latin typeface="Lucida Bright" panose="02040602050505020304" pitchFamily="18" charset="0"/>
            </a:rPr>
            <a:t>+ 0.0566*</a:t>
          </a:r>
          <a:r>
            <a:rPr lang="en-US" sz="2800">
              <a:solidFill>
                <a:srgbClr val="FF0000"/>
              </a:solidFill>
              <a:latin typeface="Lucida Bright" panose="02040602050505020304" pitchFamily="18" charset="0"/>
            </a:rPr>
            <a:t>1</a:t>
          </a:r>
          <a:r>
            <a:rPr lang="en-US" sz="2800">
              <a:solidFill>
                <a:srgbClr val="C00000"/>
              </a:solidFill>
              <a:latin typeface="Lucida Bright" panose="02040602050505020304" pitchFamily="18" charset="0"/>
            </a:rPr>
            <a:t>75</a:t>
          </a:r>
          <a:r>
            <a:rPr lang="en-US" sz="2800">
              <a:latin typeface="Lucida Bright" panose="02040602050505020304" pitchFamily="18" charset="0"/>
            </a:rPr>
            <a:t> </a:t>
          </a:r>
        </a:p>
      </xdr:txBody>
    </xdr:sp>
    <xdr:clientData/>
  </xdr:twoCellAnchor>
  <xdr:twoCellAnchor>
    <xdr:from>
      <xdr:col>14</xdr:col>
      <xdr:colOff>259080</xdr:colOff>
      <xdr:row>2</xdr:row>
      <xdr:rowOff>45720</xdr:rowOff>
    </xdr:from>
    <xdr:to>
      <xdr:col>16</xdr:col>
      <xdr:colOff>1859280</xdr:colOff>
      <xdr:row>7</xdr:row>
      <xdr:rowOff>137160</xdr:rowOff>
    </xdr:to>
    <xdr:sp macro="" textlink="">
      <xdr:nvSpPr>
        <xdr:cNvPr id="12" name="Rounded Rectangle 4">
          <a:extLst>
            <a:ext uri="{FF2B5EF4-FFF2-40B4-BE49-F238E27FC236}">
              <a16:creationId xmlns:a16="http://schemas.microsoft.com/office/drawing/2014/main" id="{A467A44E-6587-4E8C-960A-FD3A777BA625}"/>
            </a:ext>
          </a:extLst>
        </xdr:cNvPr>
        <xdr:cNvSpPr/>
      </xdr:nvSpPr>
      <xdr:spPr>
        <a:xfrm>
          <a:off x="13136880" y="41148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148591</xdr:colOff>
      <xdr:row>2</xdr:row>
      <xdr:rowOff>43542</xdr:rowOff>
    </xdr:from>
    <xdr:to>
      <xdr:col>12</xdr:col>
      <xdr:colOff>60960</xdr:colOff>
      <xdr:row>8</xdr:row>
      <xdr:rowOff>23811</xdr:rowOff>
    </xdr:to>
    <xdr:sp macro="" textlink="">
      <xdr:nvSpPr>
        <xdr:cNvPr id="2" name="Rounded Rectangle 1">
          <a:extLst>
            <a:ext uri="{FF2B5EF4-FFF2-40B4-BE49-F238E27FC236}">
              <a16:creationId xmlns:a16="http://schemas.microsoft.com/office/drawing/2014/main" id="{9B91E563-0074-4EF5-B266-F081F986A2A5}"/>
            </a:ext>
          </a:extLst>
        </xdr:cNvPr>
        <xdr:cNvSpPr/>
      </xdr:nvSpPr>
      <xdr:spPr>
        <a:xfrm>
          <a:off x="3930016" y="424542"/>
          <a:ext cx="6732269" cy="112326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1">
              <a:solidFill>
                <a:schemeClr val="accent4">
                  <a:lumMod val="50000"/>
                </a:schemeClr>
              </a:solidFill>
              <a:latin typeface="Lucida Bright" panose="02040602050505020304" pitchFamily="18" charset="0"/>
            </a:rPr>
            <a:t> Problem</a:t>
          </a:r>
          <a:r>
            <a:rPr lang="en-US" sz="3200" b="1">
              <a:solidFill>
                <a:srgbClr val="FF0000"/>
              </a:solidFill>
              <a:latin typeface="Lucida Bright" panose="02040602050505020304" pitchFamily="18" charset="0"/>
            </a:rPr>
            <a:t> </a:t>
          </a:r>
          <a:r>
            <a:rPr lang="en-US" sz="3200" b="1">
              <a:solidFill>
                <a:srgbClr val="C00000"/>
              </a:solidFill>
              <a:latin typeface="Lucida Bright" panose="02040602050505020304" pitchFamily="18" charset="0"/>
            </a:rPr>
            <a:t>3</a:t>
          </a:r>
          <a:r>
            <a:rPr lang="en-US" sz="3200" b="1">
              <a:solidFill>
                <a:srgbClr val="FF0000"/>
              </a:solidFill>
              <a:latin typeface="Lucida Bright" panose="02040602050505020304" pitchFamily="18" charset="0"/>
            </a:rPr>
            <a:t>  </a:t>
          </a:r>
        </a:p>
      </xdr:txBody>
    </xdr:sp>
    <xdr:clientData/>
  </xdr:twoCellAnchor>
  <xdr:twoCellAnchor>
    <xdr:from>
      <xdr:col>0</xdr:col>
      <xdr:colOff>555625</xdr:colOff>
      <xdr:row>10</xdr:row>
      <xdr:rowOff>68671</xdr:rowOff>
    </xdr:from>
    <xdr:to>
      <xdr:col>12</xdr:col>
      <xdr:colOff>247650</xdr:colOff>
      <xdr:row>18</xdr:row>
      <xdr:rowOff>85725</xdr:rowOff>
    </xdr:to>
    <xdr:sp macro="" textlink="">
      <xdr:nvSpPr>
        <xdr:cNvPr id="3" name="TextBox 2">
          <a:extLst>
            <a:ext uri="{FF2B5EF4-FFF2-40B4-BE49-F238E27FC236}">
              <a16:creationId xmlns:a16="http://schemas.microsoft.com/office/drawing/2014/main" id="{3ED02C6A-D2E7-42F4-8A97-2F9C0A00D56A}"/>
            </a:ext>
          </a:extLst>
        </xdr:cNvPr>
        <xdr:cNvSpPr txBox="1"/>
      </xdr:nvSpPr>
      <xdr:spPr>
        <a:xfrm>
          <a:off x="555625" y="1973671"/>
          <a:ext cx="10264775" cy="1842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Quality Productivity Ratio (QPR) is a productivity index that includes productivity and quality costs.</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QPR = (good-quality units)/((input)(processing costs) + (defective units* rework costs))*100%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2</xdr:col>
      <xdr:colOff>218079</xdr:colOff>
      <xdr:row>1</xdr:row>
      <xdr:rowOff>148409</xdr:rowOff>
    </xdr:from>
    <xdr:to>
      <xdr:col>4</xdr:col>
      <xdr:colOff>95250</xdr:colOff>
      <xdr:row>8</xdr:row>
      <xdr:rowOff>114300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6D497547-46A3-42DF-8D36-C9DF2D54D030}"/>
            </a:ext>
          </a:extLst>
        </xdr:cNvPr>
        <xdr:cNvSpPr/>
      </xdr:nvSpPr>
      <xdr:spPr>
        <a:xfrm>
          <a:off x="1446804" y="338909"/>
          <a:ext cx="1820271" cy="12993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52</xdr:row>
      <xdr:rowOff>60960</xdr:rowOff>
    </xdr:to>
    <xdr:cxnSp macro="">
      <xdr:nvCxnSpPr>
        <xdr:cNvPr id="5" name="Straight Connector 4">
          <a:extLst>
            <a:ext uri="{FF2B5EF4-FFF2-40B4-BE49-F238E27FC236}">
              <a16:creationId xmlns:a16="http://schemas.microsoft.com/office/drawing/2014/main" id="{A9CF04AA-D5A8-4043-8FD6-EAA511082BD4}"/>
            </a:ext>
          </a:extLst>
        </xdr:cNvPr>
        <xdr:cNvCxnSpPr/>
      </xdr:nvCxnSpPr>
      <xdr:spPr>
        <a:xfrm flipH="1">
          <a:off x="11363325" y="1455420"/>
          <a:ext cx="0" cy="106260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165100</xdr:colOff>
      <xdr:row>3</xdr:row>
      <xdr:rowOff>12700</xdr:rowOff>
    </xdr:from>
    <xdr:to>
      <xdr:col>16</xdr:col>
      <xdr:colOff>1174205</xdr:colOff>
      <xdr:row>7</xdr:row>
      <xdr:rowOff>34108</xdr:rowOff>
    </xdr:to>
    <xdr:sp macro="" textlink="">
      <xdr:nvSpPr>
        <xdr:cNvPr id="7" name="Rounded Rectangle 4">
          <a:extLst>
            <a:ext uri="{FF2B5EF4-FFF2-40B4-BE49-F238E27FC236}">
              <a16:creationId xmlns:a16="http://schemas.microsoft.com/office/drawing/2014/main" id="{A4BF7FA6-129E-42E6-91F3-D4B7A39C1127}"/>
            </a:ext>
          </a:extLst>
        </xdr:cNvPr>
        <xdr:cNvSpPr/>
      </xdr:nvSpPr>
      <xdr:spPr>
        <a:xfrm>
          <a:off x="11880850" y="584200"/>
          <a:ext cx="3590380" cy="7834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xdr:col>
      <xdr:colOff>0</xdr:colOff>
      <xdr:row>21</xdr:row>
      <xdr:rowOff>0</xdr:rowOff>
    </xdr:from>
    <xdr:to>
      <xdr:col>12</xdr:col>
      <xdr:colOff>148772</xdr:colOff>
      <xdr:row>38</xdr:row>
      <xdr:rowOff>222250</xdr:rowOff>
    </xdr:to>
    <xdr:sp macro="" textlink="">
      <xdr:nvSpPr>
        <xdr:cNvPr id="8" name="TextBox 7">
          <a:extLst>
            <a:ext uri="{FF2B5EF4-FFF2-40B4-BE49-F238E27FC236}">
              <a16:creationId xmlns:a16="http://schemas.microsoft.com/office/drawing/2014/main" id="{66E9DF1A-71FF-4769-BFF5-102BD068A731}"/>
            </a:ext>
          </a:extLst>
        </xdr:cNvPr>
        <xdr:cNvSpPr txBox="1"/>
      </xdr:nvSpPr>
      <xdr:spPr>
        <a:xfrm>
          <a:off x="603250" y="4302125"/>
          <a:ext cx="10118272" cy="47942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Small Motor Company produces small motors at a processing cost of $30 per unit.</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Defective motors can be reworked at a cost of $12 per unit.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Company produces 100 motors per day and averages 80% good quality motors, resulting in 20% defects, 50% of which can be reworked prior to shipping to customers.</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a) calculate the base case QPR</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b) calculate the effect on QPR when the  processing costs are reduced to $26</a:t>
          </a:r>
        </a:p>
        <a:p>
          <a:r>
            <a:rPr lang="en-US" sz="2000" b="0" baseline="0">
              <a:solidFill>
                <a:schemeClr val="bg2">
                  <a:lumMod val="10000"/>
                </a:schemeClr>
              </a:solidFill>
              <a:latin typeface="Lucida Bright" panose="02040602050505020304" pitchFamily="18" charset="0"/>
            </a:rPr>
            <a:t> and rework costs to $10 per unit.</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12</xdr:col>
      <xdr:colOff>1079501</xdr:colOff>
      <xdr:row>10</xdr:row>
      <xdr:rowOff>1</xdr:rowOff>
    </xdr:from>
    <xdr:to>
      <xdr:col>17</xdr:col>
      <xdr:colOff>1238250</xdr:colOff>
      <xdr:row>14</xdr:row>
      <xdr:rowOff>254001</xdr:rowOff>
    </xdr:to>
    <xdr:sp macro="" textlink="">
      <xdr:nvSpPr>
        <xdr:cNvPr id="10" name="TextBox 9">
          <a:extLst>
            <a:ext uri="{FF2B5EF4-FFF2-40B4-BE49-F238E27FC236}">
              <a16:creationId xmlns:a16="http://schemas.microsoft.com/office/drawing/2014/main" id="{E92CAD78-E886-45F6-90BF-478826864BD2}"/>
            </a:ext>
          </a:extLst>
        </xdr:cNvPr>
        <xdr:cNvSpPr txBox="1"/>
      </xdr:nvSpPr>
      <xdr:spPr>
        <a:xfrm>
          <a:off x="11652251" y="1905001"/>
          <a:ext cx="5540374" cy="1016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a)</a:t>
          </a:r>
        </a:p>
        <a:p>
          <a:r>
            <a:rPr lang="en-US" sz="2000" b="0" baseline="0">
              <a:solidFill>
                <a:schemeClr val="bg2">
                  <a:lumMod val="10000"/>
                </a:schemeClr>
              </a:solidFill>
              <a:latin typeface="Lucida Bright" panose="02040602050505020304" pitchFamily="18" charset="0"/>
            </a:rPr>
            <a:t>QPR = ((80+10)/((100*$30)+(10*$12))*100%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12</xdr:col>
      <xdr:colOff>1111249</xdr:colOff>
      <xdr:row>16</xdr:row>
      <xdr:rowOff>0</xdr:rowOff>
    </xdr:from>
    <xdr:to>
      <xdr:col>17</xdr:col>
      <xdr:colOff>1333499</xdr:colOff>
      <xdr:row>21</xdr:row>
      <xdr:rowOff>15875</xdr:rowOff>
    </xdr:to>
    <xdr:sp macro="" textlink="">
      <xdr:nvSpPr>
        <xdr:cNvPr id="11" name="TextBox 10">
          <a:extLst>
            <a:ext uri="{FF2B5EF4-FFF2-40B4-BE49-F238E27FC236}">
              <a16:creationId xmlns:a16="http://schemas.microsoft.com/office/drawing/2014/main" id="{9D6DF78F-325D-40FF-A3A8-D2BBEC9A92A6}"/>
            </a:ext>
          </a:extLst>
        </xdr:cNvPr>
        <xdr:cNvSpPr txBox="1"/>
      </xdr:nvSpPr>
      <xdr:spPr>
        <a:xfrm>
          <a:off x="11683999" y="3349625"/>
          <a:ext cx="5603875" cy="968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b)</a:t>
          </a:r>
        </a:p>
        <a:p>
          <a:r>
            <a:rPr lang="en-US" sz="2000" b="0" baseline="0">
              <a:solidFill>
                <a:schemeClr val="bg2">
                  <a:lumMod val="10000"/>
                </a:schemeClr>
              </a:solidFill>
              <a:latin typeface="Lucida Bright" panose="02040602050505020304" pitchFamily="18" charset="0"/>
            </a:rPr>
            <a:t>QPR = ((80+10)/((100*$26)+(10*$10))*100%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12</xdr:col>
      <xdr:colOff>977901</xdr:colOff>
      <xdr:row>22</xdr:row>
      <xdr:rowOff>125822</xdr:rowOff>
    </xdr:from>
    <xdr:to>
      <xdr:col>19</xdr:col>
      <xdr:colOff>841376</xdr:colOff>
      <xdr:row>27</xdr:row>
      <xdr:rowOff>15876</xdr:rowOff>
    </xdr:to>
    <xdr:sp macro="" textlink="">
      <xdr:nvSpPr>
        <xdr:cNvPr id="12" name="TextBox 11">
          <a:extLst>
            <a:ext uri="{FF2B5EF4-FFF2-40B4-BE49-F238E27FC236}">
              <a16:creationId xmlns:a16="http://schemas.microsoft.com/office/drawing/2014/main" id="{99A90D30-C7D5-8849-098D-0DC21CFE623A}"/>
            </a:ext>
          </a:extLst>
        </xdr:cNvPr>
        <xdr:cNvSpPr txBox="1"/>
      </xdr:nvSpPr>
      <xdr:spPr>
        <a:xfrm>
          <a:off x="11550651" y="4618447"/>
          <a:ext cx="7975600" cy="842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These new costs (b) will increase the QPR</a:t>
          </a:r>
        </a:p>
        <a:p>
          <a:endParaRPr lang="en-US" sz="2000" b="0" baseline="0">
            <a:solidFill>
              <a:schemeClr val="bg2">
                <a:lumMod val="10000"/>
              </a:schemeClr>
            </a:solidFill>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148591</xdr:colOff>
      <xdr:row>2</xdr:row>
      <xdr:rowOff>43542</xdr:rowOff>
    </xdr:from>
    <xdr:to>
      <xdr:col>12</xdr:col>
      <xdr:colOff>60960</xdr:colOff>
      <xdr:row>8</xdr:row>
      <xdr:rowOff>23811</xdr:rowOff>
    </xdr:to>
    <xdr:sp macro="" textlink="">
      <xdr:nvSpPr>
        <xdr:cNvPr id="2" name="Rounded Rectangle 1">
          <a:extLst>
            <a:ext uri="{FF2B5EF4-FFF2-40B4-BE49-F238E27FC236}">
              <a16:creationId xmlns:a16="http://schemas.microsoft.com/office/drawing/2014/main" id="{9E4751AB-8926-49E6-9489-BF2035219BA0}"/>
            </a:ext>
          </a:extLst>
        </xdr:cNvPr>
        <xdr:cNvSpPr/>
      </xdr:nvSpPr>
      <xdr:spPr>
        <a:xfrm>
          <a:off x="4034791" y="409302"/>
          <a:ext cx="6922769" cy="107754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 Problem</a:t>
          </a:r>
          <a:r>
            <a:rPr lang="en-US" sz="3200" b="1">
              <a:solidFill>
                <a:srgbClr val="FF0000"/>
              </a:solidFill>
              <a:latin typeface="Lucida Bright" panose="02040602050505020304" pitchFamily="18" charset="0"/>
            </a:rPr>
            <a:t> 3  </a:t>
          </a:r>
        </a:p>
      </xdr:txBody>
    </xdr:sp>
    <xdr:clientData/>
  </xdr:twoCellAnchor>
  <xdr:twoCellAnchor>
    <xdr:from>
      <xdr:col>1</xdr:col>
      <xdr:colOff>79375</xdr:colOff>
      <xdr:row>9</xdr:row>
      <xdr:rowOff>148046</xdr:rowOff>
    </xdr:from>
    <xdr:to>
      <xdr:col>12</xdr:col>
      <xdr:colOff>279400</xdr:colOff>
      <xdr:row>17</xdr:row>
      <xdr:rowOff>165100</xdr:rowOff>
    </xdr:to>
    <xdr:sp macro="" textlink="">
      <xdr:nvSpPr>
        <xdr:cNvPr id="3" name="TextBox 2">
          <a:extLst>
            <a:ext uri="{FF2B5EF4-FFF2-40B4-BE49-F238E27FC236}">
              <a16:creationId xmlns:a16="http://schemas.microsoft.com/office/drawing/2014/main" id="{7C32B0CE-B6A8-4DCE-A3CC-B30BA7DCD581}"/>
            </a:ext>
          </a:extLst>
        </xdr:cNvPr>
        <xdr:cNvSpPr txBox="1"/>
      </xdr:nvSpPr>
      <xdr:spPr>
        <a:xfrm>
          <a:off x="682625" y="1862546"/>
          <a:ext cx="10169525" cy="1842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Quality Productivity Ratio (QPR) is a productivity index that includes productivity and quality costs.</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QPR = (good-quality units)/((input)(processing costs) + (defective units* rework costs))*100%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2</xdr:col>
      <xdr:colOff>218079</xdr:colOff>
      <xdr:row>1</xdr:row>
      <xdr:rowOff>148409</xdr:rowOff>
    </xdr:from>
    <xdr:to>
      <xdr:col>4</xdr:col>
      <xdr:colOff>95250</xdr:colOff>
      <xdr:row>8</xdr:row>
      <xdr:rowOff>114300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19963BA-7116-49E3-B746-081F002F5616}"/>
            </a:ext>
          </a:extLst>
        </xdr:cNvPr>
        <xdr:cNvSpPr/>
      </xdr:nvSpPr>
      <xdr:spPr>
        <a:xfrm>
          <a:off x="1482999" y="331289"/>
          <a:ext cx="1873611" cy="12460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52</xdr:row>
      <xdr:rowOff>60960</xdr:rowOff>
    </xdr:to>
    <xdr:cxnSp macro="">
      <xdr:nvCxnSpPr>
        <xdr:cNvPr id="5" name="Straight Connector 4">
          <a:extLst>
            <a:ext uri="{FF2B5EF4-FFF2-40B4-BE49-F238E27FC236}">
              <a16:creationId xmlns:a16="http://schemas.microsoft.com/office/drawing/2014/main" id="{2F826BE3-2E7D-4B1E-AA64-0B9BF58448B9}"/>
            </a:ext>
          </a:extLst>
        </xdr:cNvPr>
        <xdr:cNvCxnSpPr/>
      </xdr:nvCxnSpPr>
      <xdr:spPr>
        <a:xfrm flipH="1">
          <a:off x="11658600" y="1402080"/>
          <a:ext cx="0" cy="113080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279400</xdr:colOff>
      <xdr:row>1</xdr:row>
      <xdr:rowOff>152400</xdr:rowOff>
    </xdr:from>
    <xdr:to>
      <xdr:col>18</xdr:col>
      <xdr:colOff>817880</xdr:colOff>
      <xdr:row>7</xdr:row>
      <xdr:rowOff>121920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46E5D876-A258-442A-9183-03602945D2B7}"/>
            </a:ext>
          </a:extLst>
        </xdr:cNvPr>
        <xdr:cNvSpPr/>
      </xdr:nvSpPr>
      <xdr:spPr>
        <a:xfrm>
          <a:off x="16725900" y="3302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13</xdr:col>
      <xdr:colOff>165100</xdr:colOff>
      <xdr:row>3</xdr:row>
      <xdr:rowOff>12700</xdr:rowOff>
    </xdr:from>
    <xdr:to>
      <xdr:col>16</xdr:col>
      <xdr:colOff>1174205</xdr:colOff>
      <xdr:row>7</xdr:row>
      <xdr:rowOff>34108</xdr:rowOff>
    </xdr:to>
    <xdr:sp macro="" textlink="">
      <xdr:nvSpPr>
        <xdr:cNvPr id="10" name="Rounded Rectangle 4">
          <a:extLst>
            <a:ext uri="{FF2B5EF4-FFF2-40B4-BE49-F238E27FC236}">
              <a16:creationId xmlns:a16="http://schemas.microsoft.com/office/drawing/2014/main" id="{DAFC4030-535B-4437-96BE-F1CE2107FB51}"/>
            </a:ext>
          </a:extLst>
        </xdr:cNvPr>
        <xdr:cNvSpPr/>
      </xdr:nvSpPr>
      <xdr:spPr>
        <a:xfrm>
          <a:off x="12217400" y="5461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0</xdr:colOff>
      <xdr:row>21</xdr:row>
      <xdr:rowOff>0</xdr:rowOff>
    </xdr:from>
    <xdr:to>
      <xdr:col>12</xdr:col>
      <xdr:colOff>148772</xdr:colOff>
      <xdr:row>36</xdr:row>
      <xdr:rowOff>79375</xdr:rowOff>
    </xdr:to>
    <xdr:sp macro="" textlink="">
      <xdr:nvSpPr>
        <xdr:cNvPr id="6" name="TextBox 5">
          <a:extLst>
            <a:ext uri="{FF2B5EF4-FFF2-40B4-BE49-F238E27FC236}">
              <a16:creationId xmlns:a16="http://schemas.microsoft.com/office/drawing/2014/main" id="{18BA6B76-31B8-4B8A-A279-4764A3227ADC}"/>
            </a:ext>
          </a:extLst>
        </xdr:cNvPr>
        <xdr:cNvSpPr txBox="1"/>
      </xdr:nvSpPr>
      <xdr:spPr>
        <a:xfrm>
          <a:off x="603250" y="4302125"/>
          <a:ext cx="10118272" cy="41751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Small Motor Company produces small motors at a processing cost of $30 per unit.</a:t>
          </a:r>
        </a:p>
        <a:p>
          <a:r>
            <a:rPr lang="en-US" sz="2000" b="0" baseline="0">
              <a:solidFill>
                <a:schemeClr val="bg2">
                  <a:lumMod val="10000"/>
                </a:schemeClr>
              </a:solidFill>
              <a:latin typeface="Lucida Bright" panose="02040602050505020304" pitchFamily="18" charset="0"/>
            </a:rPr>
            <a:t>Defective motors can be reworked at a cost of $12 per unit.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Company produces 100 motors per day and averages 80% good quality motors, resulting in 20% defects, 50% of which can be reworked prior to shipping to customers.</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a) calculate the base case QPR</a:t>
          </a:r>
        </a:p>
        <a:p>
          <a:r>
            <a:rPr lang="en-US" sz="2000" b="0" baseline="0">
              <a:solidFill>
                <a:schemeClr val="bg2">
                  <a:lumMod val="10000"/>
                </a:schemeClr>
              </a:solidFill>
              <a:latin typeface="Lucida Bright" panose="02040602050505020304" pitchFamily="18" charset="0"/>
            </a:rPr>
            <a:t>b) calculate the effect on QPR when the  processing costs are reduced to $26 and rework costs to $10 per unit.</a:t>
          </a:r>
        </a:p>
        <a:p>
          <a:endParaRPr lang="en-US" sz="2000" b="0" baseline="0">
            <a:solidFill>
              <a:schemeClr val="bg2">
                <a:lumMod val="1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296070</xdr:colOff>
      <xdr:row>9</xdr:row>
      <xdr:rowOff>131762</xdr:rowOff>
    </xdr:from>
    <xdr:to>
      <xdr:col>13</xdr:col>
      <xdr:colOff>76200</xdr:colOff>
      <xdr:row>21</xdr:row>
      <xdr:rowOff>12700</xdr:rowOff>
    </xdr:to>
    <xdr:sp macro="" textlink="">
      <xdr:nvSpPr>
        <xdr:cNvPr id="2" name="TextBox 1">
          <a:extLst>
            <a:ext uri="{FF2B5EF4-FFF2-40B4-BE49-F238E27FC236}">
              <a16:creationId xmlns:a16="http://schemas.microsoft.com/office/drawing/2014/main" id="{67AB451B-9E3C-43D9-AC9D-2DAB66884EB1}"/>
            </a:ext>
          </a:extLst>
        </xdr:cNvPr>
        <xdr:cNvSpPr txBox="1"/>
      </xdr:nvSpPr>
      <xdr:spPr>
        <a:xfrm>
          <a:off x="296070" y="1777682"/>
          <a:ext cx="7903050" cy="2075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endParaRPr lang="en-US" sz="2000" baseline="0">
            <a:latin typeface="Lucida Bright" panose="02040602050505020304" pitchFamily="18" charset="0"/>
          </a:endParaRP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A7E69D17-7A5E-4F81-B644-B25240C350EB}"/>
            </a:ext>
          </a:extLst>
        </xdr:cNvPr>
        <xdr:cNvSpPr/>
      </xdr:nvSpPr>
      <xdr:spPr>
        <a:xfrm>
          <a:off x="724059" y="311014"/>
          <a:ext cx="1483836" cy="118377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F395800A-0F75-4FAF-A2D0-542BBA7D0193}"/>
            </a:ext>
          </a:extLst>
        </xdr:cNvPr>
        <xdr:cNvSpPr/>
      </xdr:nvSpPr>
      <xdr:spPr>
        <a:xfrm rot="10800000" flipV="1">
          <a:off x="8800826" y="8242117"/>
          <a:ext cx="518885" cy="10815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28</xdr:col>
      <xdr:colOff>274320</xdr:colOff>
      <xdr:row>33</xdr:row>
      <xdr:rowOff>158749</xdr:rowOff>
    </xdr:to>
    <xdr:cxnSp macro="">
      <xdr:nvCxnSpPr>
        <xdr:cNvPr id="5" name="Straight Connector 4">
          <a:extLst>
            <a:ext uri="{FF2B5EF4-FFF2-40B4-BE49-F238E27FC236}">
              <a16:creationId xmlns:a16="http://schemas.microsoft.com/office/drawing/2014/main" id="{F0698AF0-A86F-4AA6-910E-B3D1B35D5E13}"/>
            </a:ext>
          </a:extLst>
        </xdr:cNvPr>
        <xdr:cNvCxnSpPr/>
      </xdr:nvCxnSpPr>
      <xdr:spPr>
        <a:xfrm flipV="1">
          <a:off x="2136457" y="6972935"/>
          <a:ext cx="1883378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151944</xdr:colOff>
      <xdr:row>40</xdr:row>
      <xdr:rowOff>187688</xdr:rowOff>
    </xdr:from>
    <xdr:to>
      <xdr:col>25</xdr:col>
      <xdr:colOff>55061</xdr:colOff>
      <xdr:row>44</xdr:row>
      <xdr:rowOff>84547</xdr:rowOff>
    </xdr:to>
    <xdr:sp macro="" textlink="">
      <xdr:nvSpPr>
        <xdr:cNvPr id="6" name="Right Brace 5">
          <a:extLst>
            <a:ext uri="{FF2B5EF4-FFF2-40B4-BE49-F238E27FC236}">
              <a16:creationId xmlns:a16="http://schemas.microsoft.com/office/drawing/2014/main" id="{652AFF56-02F9-4B93-BF0A-41735702AC19}"/>
            </a:ext>
          </a:extLst>
        </xdr:cNvPr>
        <xdr:cNvSpPr/>
      </xdr:nvSpPr>
      <xdr:spPr>
        <a:xfrm flipV="1">
          <a:off x="18348504" y="8295368"/>
          <a:ext cx="527957" cy="100175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D04B8468-F42B-4FD1-B9B8-72F483A13188}"/>
            </a:ext>
          </a:extLst>
        </xdr:cNvPr>
        <xdr:cNvSpPr/>
      </xdr:nvSpPr>
      <xdr:spPr>
        <a:xfrm>
          <a:off x="5177314" y="4182110"/>
          <a:ext cx="2623526" cy="93630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3619A75F-3EA2-43E1-849A-5EF3B99A6311}"/>
            </a:ext>
          </a:extLst>
        </xdr:cNvPr>
        <xdr:cNvSpPr/>
      </xdr:nvSpPr>
      <xdr:spPr>
        <a:xfrm>
          <a:off x="5570220" y="7981633"/>
          <a:ext cx="2240144" cy="120368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27</xdr:col>
      <xdr:colOff>301626</xdr:colOff>
      <xdr:row>40</xdr:row>
      <xdr:rowOff>31750</xdr:rowOff>
    </xdr:to>
    <xdr:cxnSp macro="">
      <xdr:nvCxnSpPr>
        <xdr:cNvPr id="9" name="Straight Arrow Connector 8">
          <a:extLst>
            <a:ext uri="{FF2B5EF4-FFF2-40B4-BE49-F238E27FC236}">
              <a16:creationId xmlns:a16="http://schemas.microsoft.com/office/drawing/2014/main" id="{E67B3BB9-4041-4429-B9C5-258C7BD792A3}"/>
            </a:ext>
          </a:extLst>
        </xdr:cNvPr>
        <xdr:cNvCxnSpPr/>
      </xdr:nvCxnSpPr>
      <xdr:spPr>
        <a:xfrm flipH="1">
          <a:off x="8186420" y="5119370"/>
          <a:ext cx="12186286" cy="30276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296406</xdr:colOff>
      <xdr:row>22</xdr:row>
      <xdr:rowOff>50369</xdr:rowOff>
    </xdr:from>
    <xdr:to>
      <xdr:col>25</xdr:col>
      <xdr:colOff>79375</xdr:colOff>
      <xdr:row>26</xdr:row>
      <xdr:rowOff>349250</xdr:rowOff>
    </xdr:to>
    <xdr:sp macro="" textlink="">
      <xdr:nvSpPr>
        <xdr:cNvPr id="10" name="Right Brace 9">
          <a:extLst>
            <a:ext uri="{FF2B5EF4-FFF2-40B4-BE49-F238E27FC236}">
              <a16:creationId xmlns:a16="http://schemas.microsoft.com/office/drawing/2014/main" id="{BA62AC1B-6260-4035-A5F0-D5D7950B458B}"/>
            </a:ext>
          </a:extLst>
        </xdr:cNvPr>
        <xdr:cNvSpPr/>
      </xdr:nvSpPr>
      <xdr:spPr>
        <a:xfrm flipV="1">
          <a:off x="18492966" y="4073729"/>
          <a:ext cx="407809" cy="137330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26</xdr:col>
      <xdr:colOff>404813</xdr:colOff>
      <xdr:row>21</xdr:row>
      <xdr:rowOff>119063</xdr:rowOff>
    </xdr:from>
    <xdr:to>
      <xdr:col>30</xdr:col>
      <xdr:colOff>178594</xdr:colOff>
      <xdr:row>27</xdr:row>
      <xdr:rowOff>63499</xdr:rowOff>
    </xdr:to>
    <xdr:sp macro="" textlink="">
      <xdr:nvSpPr>
        <xdr:cNvPr id="11" name="Rounded Rectangular Callout 14">
          <a:extLst>
            <a:ext uri="{FF2B5EF4-FFF2-40B4-BE49-F238E27FC236}">
              <a16:creationId xmlns:a16="http://schemas.microsoft.com/office/drawing/2014/main" id="{7E50C0C7-83E2-4E54-BAFD-03639F4F08F9}"/>
            </a:ext>
          </a:extLst>
        </xdr:cNvPr>
        <xdr:cNvSpPr/>
      </xdr:nvSpPr>
      <xdr:spPr>
        <a:xfrm>
          <a:off x="19851053" y="3959543"/>
          <a:ext cx="2273141" cy="155225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26</xdr:col>
      <xdr:colOff>180182</xdr:colOff>
      <xdr:row>41</xdr:row>
      <xdr:rowOff>9525</xdr:rowOff>
    </xdr:from>
    <xdr:to>
      <xdr:col>29</xdr:col>
      <xdr:colOff>557213</xdr:colOff>
      <xdr:row>45</xdr:row>
      <xdr:rowOff>9524</xdr:rowOff>
    </xdr:to>
    <xdr:sp macro="" textlink="">
      <xdr:nvSpPr>
        <xdr:cNvPr id="12" name="Rounded Rectangular Callout 14">
          <a:extLst>
            <a:ext uri="{FF2B5EF4-FFF2-40B4-BE49-F238E27FC236}">
              <a16:creationId xmlns:a16="http://schemas.microsoft.com/office/drawing/2014/main" id="{859C27D6-FC35-48F0-8408-2662C8AFF675}"/>
            </a:ext>
          </a:extLst>
        </xdr:cNvPr>
        <xdr:cNvSpPr/>
      </xdr:nvSpPr>
      <xdr:spPr>
        <a:xfrm>
          <a:off x="19626422" y="8307705"/>
          <a:ext cx="2251551" cy="1097279"/>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4</xdr:col>
      <xdr:colOff>182562</xdr:colOff>
      <xdr:row>23</xdr:row>
      <xdr:rowOff>79376</xdr:rowOff>
    </xdr:from>
    <xdr:to>
      <xdr:col>7</xdr:col>
      <xdr:colOff>134938</xdr:colOff>
      <xdr:row>25</xdr:row>
      <xdr:rowOff>87313</xdr:rowOff>
    </xdr:to>
    <xdr:sp macro="" textlink="">
      <xdr:nvSpPr>
        <xdr:cNvPr id="13" name="TextBox 12">
          <a:extLst>
            <a:ext uri="{FF2B5EF4-FFF2-40B4-BE49-F238E27FC236}">
              <a16:creationId xmlns:a16="http://schemas.microsoft.com/office/drawing/2014/main" id="{736D21A3-D779-467C-A1F3-F044A1CACEB3}"/>
            </a:ext>
          </a:extLst>
        </xdr:cNvPr>
        <xdr:cNvSpPr txBox="1"/>
      </xdr:nvSpPr>
      <xdr:spPr>
        <a:xfrm>
          <a:off x="2681922" y="4285616"/>
          <a:ext cx="1826896" cy="739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1DAB97D2-B3F1-4737-87F8-19D32A7362CA}"/>
            </a:ext>
          </a:extLst>
        </xdr:cNvPr>
        <xdr:cNvSpPr txBox="1"/>
      </xdr:nvSpPr>
      <xdr:spPr>
        <a:xfrm>
          <a:off x="2467450" y="7564279"/>
          <a:ext cx="1826895" cy="715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19</xdr:col>
      <xdr:colOff>190500</xdr:colOff>
      <xdr:row>7</xdr:row>
      <xdr:rowOff>63500</xdr:rowOff>
    </xdr:to>
    <xdr:sp macro="" textlink="">
      <xdr:nvSpPr>
        <xdr:cNvPr id="15" name="Rounded Rectangle 1">
          <a:extLst>
            <a:ext uri="{FF2B5EF4-FFF2-40B4-BE49-F238E27FC236}">
              <a16:creationId xmlns:a16="http://schemas.microsoft.com/office/drawing/2014/main" id="{14D35C53-3187-4AFD-9EA6-813544371712}"/>
            </a:ext>
          </a:extLst>
        </xdr:cNvPr>
        <xdr:cNvSpPr/>
      </xdr:nvSpPr>
      <xdr:spPr>
        <a:xfrm>
          <a:off x="4421505" y="325755"/>
          <a:ext cx="8197215" cy="101790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21</xdr:col>
      <xdr:colOff>1047750</xdr:colOff>
      <xdr:row>27</xdr:row>
      <xdr:rowOff>63500</xdr:rowOff>
    </xdr:from>
    <xdr:to>
      <xdr:col>24</xdr:col>
      <xdr:colOff>381000</xdr:colOff>
      <xdr:row>27</xdr:row>
      <xdr:rowOff>63500</xdr:rowOff>
    </xdr:to>
    <xdr:cxnSp macro="">
      <xdr:nvCxnSpPr>
        <xdr:cNvPr id="16" name="Straight Connector 15">
          <a:extLst>
            <a:ext uri="{FF2B5EF4-FFF2-40B4-BE49-F238E27FC236}">
              <a16:creationId xmlns:a16="http://schemas.microsoft.com/office/drawing/2014/main" id="{8B95D1D2-10C2-468B-A51F-CE2E6483051C}"/>
            </a:ext>
          </a:extLst>
        </xdr:cNvPr>
        <xdr:cNvCxnSpPr/>
      </xdr:nvCxnSpPr>
      <xdr:spPr>
        <a:xfrm>
          <a:off x="16066770" y="5511800"/>
          <a:ext cx="251079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45</xdr:row>
      <xdr:rowOff>47625</xdr:rowOff>
    </xdr:from>
    <xdr:to>
      <xdr:col>24</xdr:col>
      <xdr:colOff>508000</xdr:colOff>
      <xdr:row>45</xdr:row>
      <xdr:rowOff>47625</xdr:rowOff>
    </xdr:to>
    <xdr:cxnSp macro="">
      <xdr:nvCxnSpPr>
        <xdr:cNvPr id="17" name="Straight Connector 16">
          <a:extLst>
            <a:ext uri="{FF2B5EF4-FFF2-40B4-BE49-F238E27FC236}">
              <a16:creationId xmlns:a16="http://schemas.microsoft.com/office/drawing/2014/main" id="{DF20AFEB-3B04-4E98-BA3F-EF41E2F62D5B}"/>
            </a:ext>
          </a:extLst>
        </xdr:cNvPr>
        <xdr:cNvCxnSpPr/>
      </xdr:nvCxnSpPr>
      <xdr:spPr>
        <a:xfrm>
          <a:off x="16225520" y="9443085"/>
          <a:ext cx="24790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1005840</xdr:colOff>
      <xdr:row>1</xdr:row>
      <xdr:rowOff>152400</xdr:rowOff>
    </xdr:from>
    <xdr:to>
      <xdr:col>26</xdr:col>
      <xdr:colOff>426720</xdr:colOff>
      <xdr:row>7</xdr:row>
      <xdr:rowOff>91440</xdr:rowOff>
    </xdr:to>
    <xdr:sp macro="" textlink="">
      <xdr:nvSpPr>
        <xdr:cNvPr id="18" name="Rectangle: Rounded Corners 17">
          <a:hlinkClick xmlns:r="http://schemas.openxmlformats.org/officeDocument/2006/relationships" r:id="rId2"/>
          <a:extLst>
            <a:ext uri="{FF2B5EF4-FFF2-40B4-BE49-F238E27FC236}">
              <a16:creationId xmlns:a16="http://schemas.microsoft.com/office/drawing/2014/main" id="{3DD61F0E-9775-4AB6-8215-0AF050718525}"/>
            </a:ext>
          </a:extLst>
        </xdr:cNvPr>
        <xdr:cNvSpPr/>
      </xdr:nvSpPr>
      <xdr:spPr>
        <a:xfrm>
          <a:off x="17815560" y="33528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19</xdr:col>
      <xdr:colOff>975360</xdr:colOff>
      <xdr:row>2</xdr:row>
      <xdr:rowOff>137160</xdr:rowOff>
    </xdr:from>
    <xdr:to>
      <xdr:col>23</xdr:col>
      <xdr:colOff>292825</xdr:colOff>
      <xdr:row>6</xdr:row>
      <xdr:rowOff>138248</xdr:rowOff>
    </xdr:to>
    <xdr:sp macro="" textlink="">
      <xdr:nvSpPr>
        <xdr:cNvPr id="19" name="Rounded Rectangle 4">
          <a:extLst>
            <a:ext uri="{FF2B5EF4-FFF2-40B4-BE49-F238E27FC236}">
              <a16:creationId xmlns:a16="http://schemas.microsoft.com/office/drawing/2014/main" id="{21048338-3C48-4E2B-AFE0-64A082A895C5}"/>
            </a:ext>
          </a:extLst>
        </xdr:cNvPr>
        <xdr:cNvSpPr/>
      </xdr:nvSpPr>
      <xdr:spPr>
        <a:xfrm>
          <a:off x="13426440" y="50292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showRowColHeaders="0" tabSelected="1" zoomScale="50" zoomScaleNormal="50" workbookViewId="0"/>
  </sheetViews>
  <sheetFormatPr defaultColWidth="9.140625" defaultRowHeight="15" x14ac:dyDescent="0.25"/>
  <cols>
    <col min="1" max="16384" width="9.140625" style="29"/>
  </cols>
  <sheetData>
    <row r="1" spans="1:1" x14ac:dyDescent="0.25">
      <c r="A1" s="29" t="s">
        <v>0</v>
      </c>
    </row>
    <row r="24" spans="5:12" x14ac:dyDescent="0.25">
      <c r="E24" s="59"/>
      <c r="F24" s="59"/>
      <c r="G24" s="59"/>
      <c r="H24" s="59"/>
      <c r="I24" s="59"/>
      <c r="J24" s="59"/>
      <c r="K24" s="59"/>
      <c r="L24" s="59"/>
    </row>
    <row r="25" spans="5:12" x14ac:dyDescent="0.25">
      <c r="E25" s="59"/>
      <c r="F25" s="59"/>
      <c r="G25" s="59"/>
      <c r="H25" s="59"/>
      <c r="I25" s="59"/>
      <c r="J25" s="59"/>
      <c r="K25" s="59"/>
      <c r="L25" s="59"/>
    </row>
    <row r="26" spans="5:12" x14ac:dyDescent="0.25">
      <c r="E26" s="59"/>
      <c r="F26" s="59"/>
      <c r="G26" s="59"/>
      <c r="H26" s="59"/>
      <c r="I26" s="59"/>
      <c r="J26" s="59"/>
      <c r="K26" s="59"/>
      <c r="L26" s="59"/>
    </row>
    <row r="27" spans="5:12" x14ac:dyDescent="0.25">
      <c r="E27" s="59"/>
      <c r="F27" s="59"/>
      <c r="G27" s="59"/>
      <c r="H27" s="59"/>
      <c r="I27" s="59"/>
      <c r="J27" s="59"/>
      <c r="K27" s="59"/>
      <c r="L27" s="59"/>
    </row>
    <row r="28" spans="5:12" x14ac:dyDescent="0.25">
      <c r="E28" s="59"/>
      <c r="F28" s="59"/>
      <c r="G28" s="59"/>
      <c r="H28" s="59"/>
      <c r="I28" s="59"/>
      <c r="J28" s="59"/>
      <c r="K28" s="59"/>
      <c r="L28" s="59"/>
    </row>
    <row r="29" spans="5:12" x14ac:dyDescent="0.25">
      <c r="E29" s="59"/>
      <c r="F29" s="59"/>
      <c r="G29" s="59"/>
      <c r="H29" s="59"/>
      <c r="I29" s="59"/>
      <c r="J29" s="59"/>
      <c r="K29" s="59"/>
      <c r="L29" s="59"/>
    </row>
    <row r="30" spans="5:12" x14ac:dyDescent="0.25">
      <c r="E30" s="59"/>
      <c r="F30" s="59"/>
      <c r="G30" s="59"/>
      <c r="H30" s="59"/>
      <c r="I30" s="59"/>
      <c r="J30" s="59"/>
      <c r="K30" s="59"/>
      <c r="L30" s="59"/>
    </row>
    <row r="31" spans="5:12" x14ac:dyDescent="0.25">
      <c r="E31" s="59"/>
      <c r="F31" s="59"/>
      <c r="G31" s="59"/>
      <c r="H31" s="59"/>
      <c r="I31" s="59"/>
      <c r="J31" s="59"/>
      <c r="K31" s="59"/>
      <c r="L31" s="59"/>
    </row>
  </sheetData>
  <sheetProtection algorithmName="SHA-512" hashValue="qzcd/b7UBR6nQ/dRgpDchWd9YMBaXRIrNxeinPRZB8CVcN4qxaUwtZsKRipwAlhIlEKpoQ4JtFnI41GCgGf30w==" saltValue="cHyeHzgEeBtWh1YMdknDwg==" spinCount="100000" sheet="1" objects="1" scenarios="1"/>
  <mergeCells count="1">
    <mergeCell ref="E24:L31"/>
  </mergeCells>
  <pageMargins left="0.7" right="0.7" top="0.75" bottom="0.75" header="0.3" footer="0.3"/>
  <pageSetup scale="4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O24:X50"/>
  <sheetViews>
    <sheetView showRowColHeaders="0" zoomScale="50" zoomScaleNormal="50" workbookViewId="0"/>
  </sheetViews>
  <sheetFormatPr defaultColWidth="9.140625" defaultRowHeight="15" x14ac:dyDescent="0.25"/>
  <cols>
    <col min="1" max="14" width="9.140625" style="19"/>
    <col min="15" max="15" width="10.28515625" style="19" customWidth="1"/>
    <col min="16" max="16" width="9.140625" style="19"/>
    <col min="17" max="17" width="12.5703125" style="19" bestFit="1" customWidth="1"/>
    <col min="18" max="18" width="12.5703125" style="19" customWidth="1"/>
    <col min="19" max="19" width="9.140625" style="19"/>
    <col min="20" max="20" width="20.7109375" style="19" customWidth="1"/>
    <col min="21" max="21" width="17.140625" style="19" customWidth="1"/>
    <col min="22" max="22" width="16.7109375" style="19" customWidth="1"/>
    <col min="23" max="23" width="9.140625" style="19"/>
    <col min="24" max="24" width="20.5703125" style="19" customWidth="1"/>
    <col min="25" max="16384" width="9.140625" style="19"/>
  </cols>
  <sheetData>
    <row r="24" spans="15:24" ht="28.5" x14ac:dyDescent="0.45">
      <c r="P24" s="20" t="s">
        <v>36</v>
      </c>
      <c r="Q24" s="69">
        <v>0.45</v>
      </c>
      <c r="R24" s="70"/>
      <c r="T24" s="21">
        <v>0.6</v>
      </c>
      <c r="U24" s="22">
        <v>0.4</v>
      </c>
      <c r="W24" s="20" t="s">
        <v>47</v>
      </c>
      <c r="X24" s="31">
        <f>0.45*0.6+0.55*0.3</f>
        <v>0.43500000000000005</v>
      </c>
    </row>
    <row r="25" spans="15:24" ht="28.5" x14ac:dyDescent="0.45">
      <c r="P25" s="20" t="s">
        <v>37</v>
      </c>
      <c r="Q25" s="69">
        <v>0.55000000000000004</v>
      </c>
      <c r="R25" s="70"/>
      <c r="T25" s="22">
        <v>0.3</v>
      </c>
      <c r="U25" s="21">
        <v>0.7</v>
      </c>
      <c r="W25" s="20" t="s">
        <v>48</v>
      </c>
      <c r="X25" s="31">
        <f>0.45*0.4+0.55*0.7</f>
        <v>0.56500000000000006</v>
      </c>
    </row>
    <row r="27" spans="15:24" ht="26.25" x14ac:dyDescent="0.25">
      <c r="Q27" s="67">
        <f>Q24+Q25</f>
        <v>1</v>
      </c>
      <c r="R27" s="68"/>
    </row>
    <row r="29" spans="15:24" ht="26.25" x14ac:dyDescent="0.25">
      <c r="X29" s="33">
        <f>X24+X25</f>
        <v>1</v>
      </c>
    </row>
    <row r="30" spans="15:24" ht="26.25" x14ac:dyDescent="0.25">
      <c r="O30" s="23"/>
      <c r="P30" s="23"/>
      <c r="Q30" s="23"/>
      <c r="R30" s="23"/>
    </row>
    <row r="31" spans="15:24" x14ac:dyDescent="0.25">
      <c r="O31" s="24"/>
      <c r="T31" s="24"/>
    </row>
    <row r="33" spans="16:24" x14ac:dyDescent="0.25">
      <c r="T33" s="24"/>
    </row>
    <row r="42" spans="16:24" ht="28.5" x14ac:dyDescent="0.45">
      <c r="P42" s="20" t="s">
        <v>47</v>
      </c>
      <c r="Q42" s="71">
        <f>X24</f>
        <v>0.43500000000000005</v>
      </c>
      <c r="R42" s="72"/>
      <c r="T42" s="21">
        <v>0.6</v>
      </c>
      <c r="U42" s="22">
        <v>0.4</v>
      </c>
      <c r="W42" s="20" t="s">
        <v>49</v>
      </c>
      <c r="X42" s="31">
        <f>0.465*0.6+0.535*0.3</f>
        <v>0.4395</v>
      </c>
    </row>
    <row r="43" spans="16:24" ht="28.5" x14ac:dyDescent="0.45">
      <c r="P43" s="20" t="s">
        <v>48</v>
      </c>
      <c r="Q43" s="71">
        <f>X25</f>
        <v>0.56500000000000006</v>
      </c>
      <c r="R43" s="72"/>
      <c r="T43" s="22">
        <v>0.3</v>
      </c>
      <c r="U43" s="21">
        <v>0.7</v>
      </c>
      <c r="W43" s="20" t="s">
        <v>50</v>
      </c>
      <c r="X43" s="31">
        <f>0.465*0.4+0.535*0.7</f>
        <v>0.5605</v>
      </c>
    </row>
    <row r="47" spans="16:24" ht="26.25" x14ac:dyDescent="0.25">
      <c r="Q47" s="67">
        <f>Q42+Q43+Q44</f>
        <v>1</v>
      </c>
      <c r="R47" s="68"/>
      <c r="X47" s="33">
        <f>X42+X43</f>
        <v>1</v>
      </c>
    </row>
    <row r="48" spans="16:24" x14ac:dyDescent="0.25">
      <c r="T48" s="24"/>
    </row>
    <row r="50" spans="20:20" x14ac:dyDescent="0.25">
      <c r="T50" s="24"/>
    </row>
  </sheetData>
  <mergeCells count="6">
    <mergeCell ref="Q47:R47"/>
    <mergeCell ref="Q24:R24"/>
    <mergeCell ref="Q25:R25"/>
    <mergeCell ref="Q27:R27"/>
    <mergeCell ref="Q42:R42"/>
    <mergeCell ref="Q43:R43"/>
  </mergeCells>
  <pageMargins left="0.7" right="0.7" top="0.75" bottom="0.75" header="0.3" footer="0.3"/>
  <pageSetup scale="3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57F44-3BE3-43BD-86C9-3C2F133B84EA}">
  <sheetPr>
    <pageSetUpPr fitToPage="1"/>
  </sheetPr>
  <dimension ref="C19:S53"/>
  <sheetViews>
    <sheetView zoomScale="60" zoomScaleNormal="60" workbookViewId="0"/>
  </sheetViews>
  <sheetFormatPr defaultColWidth="9.140625" defaultRowHeight="15" x14ac:dyDescent="0.25"/>
  <cols>
    <col min="1" max="1" width="18.42578125" style="3" customWidth="1"/>
    <col min="2" max="2" width="15.7109375" style="3" customWidth="1"/>
    <col min="3" max="3" width="17.7109375" style="3" customWidth="1"/>
    <col min="4" max="4" width="19" style="3" customWidth="1"/>
    <col min="5" max="5" width="18.5703125" style="3" customWidth="1"/>
    <col min="6" max="6" width="15.140625" style="3" customWidth="1"/>
    <col min="7" max="7" width="12.42578125" style="3" customWidth="1"/>
    <col min="8" max="8" width="21.140625" style="3" customWidth="1"/>
    <col min="9" max="9" width="17.85546875" style="3" customWidth="1"/>
    <col min="10" max="10" width="15.28515625" style="3" customWidth="1"/>
    <col min="11" max="11" width="11.5703125" style="3" customWidth="1"/>
    <col min="12" max="12" width="11.7109375" style="3" customWidth="1"/>
    <col min="13" max="13" width="11.140625" style="3" customWidth="1"/>
    <col min="14" max="14" width="12.5703125" style="3" customWidth="1"/>
    <col min="15" max="15" width="7" style="3" customWidth="1"/>
    <col min="16" max="16" width="9.140625" style="3"/>
    <col min="17" max="17" width="9.7109375" style="3" customWidth="1"/>
    <col min="18" max="16384" width="9.140625" style="3"/>
  </cols>
  <sheetData>
    <row r="19" spans="3:19" ht="54" x14ac:dyDescent="0.25">
      <c r="C19" s="45" t="s">
        <v>54</v>
      </c>
      <c r="D19" s="45" t="s">
        <v>55</v>
      </c>
      <c r="E19" s="45" t="s">
        <v>56</v>
      </c>
      <c r="F19" s="45" t="s">
        <v>57</v>
      </c>
      <c r="H19" t="s">
        <v>5</v>
      </c>
      <c r="I19"/>
      <c r="J19"/>
      <c r="K19"/>
      <c r="L19"/>
      <c r="M19"/>
      <c r="N19"/>
      <c r="O19"/>
      <c r="P19"/>
      <c r="Q19"/>
      <c r="R19"/>
      <c r="S19"/>
    </row>
    <row r="20" spans="3:19" ht="20.25" thickBot="1" x14ac:dyDescent="0.3">
      <c r="C20" s="46">
        <v>1.548</v>
      </c>
      <c r="D20" s="47">
        <v>3.2</v>
      </c>
      <c r="E20" s="47">
        <v>1</v>
      </c>
      <c r="H20"/>
      <c r="I20"/>
      <c r="J20"/>
      <c r="K20"/>
      <c r="L20"/>
      <c r="M20"/>
      <c r="N20"/>
      <c r="O20"/>
      <c r="P20"/>
      <c r="Q20"/>
      <c r="R20"/>
      <c r="S20"/>
    </row>
    <row r="21" spans="3:19" ht="30" customHeight="1" x14ac:dyDescent="0.25">
      <c r="C21" s="46">
        <v>1.629</v>
      </c>
      <c r="D21" s="47">
        <v>3.8</v>
      </c>
      <c r="E21" s="47">
        <v>1</v>
      </c>
      <c r="H21" s="9" t="s">
        <v>6</v>
      </c>
      <c r="I21" s="9"/>
      <c r="J21"/>
      <c r="K21"/>
      <c r="L21"/>
      <c r="M21"/>
      <c r="N21"/>
      <c r="O21"/>
      <c r="P21"/>
      <c r="Q21"/>
      <c r="R21"/>
      <c r="S21"/>
    </row>
    <row r="22" spans="3:19" ht="33.75" customHeight="1" x14ac:dyDescent="0.25">
      <c r="C22" s="46">
        <v>1.0109999999999999</v>
      </c>
      <c r="D22" s="47">
        <v>2.7</v>
      </c>
      <c r="E22" s="47">
        <v>0</v>
      </c>
      <c r="H22" t="s">
        <v>7</v>
      </c>
      <c r="I22">
        <v>0.94339135797851703</v>
      </c>
      <c r="J22"/>
      <c r="K22"/>
      <c r="L22"/>
      <c r="M22"/>
      <c r="N22"/>
      <c r="O22"/>
      <c r="P22"/>
      <c r="Q22"/>
      <c r="R22"/>
      <c r="S22"/>
    </row>
    <row r="23" spans="3:19" ht="27" customHeight="1" x14ac:dyDescent="0.25">
      <c r="C23" s="46">
        <v>1.2290000000000001</v>
      </c>
      <c r="D23" s="47">
        <v>3.4</v>
      </c>
      <c r="E23" s="47">
        <v>0</v>
      </c>
      <c r="H23" t="s">
        <v>8</v>
      </c>
      <c r="I23">
        <v>0.88998725430855041</v>
      </c>
      <c r="J23"/>
      <c r="K23"/>
      <c r="L23"/>
      <c r="M23"/>
      <c r="N23"/>
      <c r="O23"/>
      <c r="P23"/>
      <c r="Q23"/>
      <c r="R23"/>
      <c r="S23"/>
    </row>
    <row r="24" spans="3:19" ht="21" customHeight="1" x14ac:dyDescent="0.25">
      <c r="C24" s="46">
        <v>1.746</v>
      </c>
      <c r="D24" s="47">
        <v>3.6</v>
      </c>
      <c r="E24" s="47">
        <v>1</v>
      </c>
      <c r="H24" t="s">
        <v>9</v>
      </c>
      <c r="I24">
        <v>0.87165179669330872</v>
      </c>
      <c r="J24"/>
      <c r="K24"/>
      <c r="L24"/>
      <c r="M24"/>
      <c r="N24"/>
      <c r="O24"/>
      <c r="P24"/>
      <c r="Q24"/>
      <c r="R24"/>
      <c r="S24"/>
    </row>
    <row r="25" spans="3:19" ht="21" customHeight="1" x14ac:dyDescent="0.25">
      <c r="C25" s="46">
        <v>1.528</v>
      </c>
      <c r="D25" s="47">
        <v>4.0999999999999996</v>
      </c>
      <c r="E25" s="47">
        <v>1</v>
      </c>
      <c r="H25" t="s">
        <v>10</v>
      </c>
      <c r="I25">
        <v>9.6791578334717243E-2</v>
      </c>
      <c r="J25"/>
      <c r="K25"/>
      <c r="L25"/>
      <c r="M25"/>
      <c r="N25"/>
      <c r="O25"/>
      <c r="P25"/>
      <c r="Q25"/>
      <c r="R25"/>
      <c r="S25"/>
    </row>
    <row r="26" spans="3:19" ht="21" customHeight="1" thickBot="1" x14ac:dyDescent="0.3">
      <c r="C26" s="46">
        <v>1.018</v>
      </c>
      <c r="D26" s="47">
        <v>3.8</v>
      </c>
      <c r="E26" s="47">
        <v>0</v>
      </c>
      <c r="H26" s="7" t="s">
        <v>11</v>
      </c>
      <c r="I26" s="7">
        <v>15</v>
      </c>
      <c r="J26"/>
      <c r="K26"/>
      <c r="L26"/>
      <c r="M26"/>
      <c r="N26"/>
      <c r="O26"/>
      <c r="P26"/>
      <c r="Q26"/>
      <c r="R26"/>
      <c r="S26"/>
    </row>
    <row r="27" spans="3:19" ht="21" customHeight="1" x14ac:dyDescent="0.25">
      <c r="C27" s="46">
        <v>1.19</v>
      </c>
      <c r="D27" s="47">
        <v>3.4</v>
      </c>
      <c r="E27" s="47">
        <v>0</v>
      </c>
      <c r="H27"/>
      <c r="I27"/>
      <c r="J27"/>
      <c r="K27"/>
      <c r="L27"/>
      <c r="M27"/>
      <c r="N27"/>
      <c r="O27"/>
      <c r="P27"/>
      <c r="Q27"/>
      <c r="R27"/>
      <c r="S27"/>
    </row>
    <row r="28" spans="3:19" ht="53.25" customHeight="1" thickBot="1" x14ac:dyDescent="0.3">
      <c r="C28" s="46">
        <v>1.5509999999999999</v>
      </c>
      <c r="D28" s="47">
        <v>3.3</v>
      </c>
      <c r="E28" s="47">
        <v>1</v>
      </c>
      <c r="H28" t="s">
        <v>12</v>
      </c>
      <c r="I28"/>
      <c r="J28"/>
      <c r="K28"/>
      <c r="L28"/>
      <c r="M28"/>
      <c r="N28"/>
      <c r="O28"/>
      <c r="P28"/>
      <c r="Q28"/>
      <c r="R28"/>
      <c r="S28"/>
    </row>
    <row r="29" spans="3:19" ht="21" customHeight="1" x14ac:dyDescent="0.25">
      <c r="C29" s="46">
        <v>0.98499999999999999</v>
      </c>
      <c r="D29" s="47">
        <v>3.2</v>
      </c>
      <c r="E29" s="47">
        <v>0</v>
      </c>
      <c r="H29" s="8"/>
      <c r="I29" s="8" t="s">
        <v>17</v>
      </c>
      <c r="J29" s="8" t="s">
        <v>18</v>
      </c>
      <c r="K29" s="8" t="s">
        <v>19</v>
      </c>
      <c r="L29" s="8" t="s">
        <v>20</v>
      </c>
      <c r="M29" s="8" t="s">
        <v>21</v>
      </c>
      <c r="N29"/>
      <c r="O29"/>
      <c r="P29"/>
      <c r="Q29"/>
      <c r="R29"/>
      <c r="S29"/>
    </row>
    <row r="30" spans="3:19" ht="25.15" customHeight="1" x14ac:dyDescent="0.25">
      <c r="C30" s="46">
        <v>1.61</v>
      </c>
      <c r="D30" s="47">
        <v>3.5</v>
      </c>
      <c r="E30" s="47">
        <v>1</v>
      </c>
      <c r="H30" t="s">
        <v>13</v>
      </c>
      <c r="I30">
        <v>2</v>
      </c>
      <c r="J30">
        <v>0.90948841769502498</v>
      </c>
      <c r="K30">
        <v>0.45474420884751249</v>
      </c>
      <c r="L30">
        <v>48.539135100109874</v>
      </c>
      <c r="M30">
        <v>1.772792980637701E-6</v>
      </c>
      <c r="N30"/>
      <c r="O30"/>
      <c r="P30"/>
      <c r="Q30"/>
      <c r="R30"/>
      <c r="S30"/>
    </row>
    <row r="31" spans="3:19" ht="22.9" customHeight="1" x14ac:dyDescent="0.25">
      <c r="C31" s="46">
        <v>1.4319999999999999</v>
      </c>
      <c r="D31" s="47">
        <v>2.9</v>
      </c>
      <c r="E31" s="47">
        <v>1</v>
      </c>
      <c r="H31" t="s">
        <v>14</v>
      </c>
      <c r="I31">
        <v>12</v>
      </c>
      <c r="J31">
        <v>0.11242331563830847</v>
      </c>
      <c r="K31">
        <v>9.3686096365257054E-3</v>
      </c>
      <c r="L31"/>
      <c r="M31"/>
      <c r="N31"/>
      <c r="O31"/>
      <c r="P31"/>
      <c r="Q31"/>
      <c r="R31"/>
      <c r="S31"/>
    </row>
    <row r="32" spans="3:19" ht="23.25" customHeight="1" thickBot="1" x14ac:dyDescent="0.3">
      <c r="C32" s="46">
        <v>1.2150000000000001</v>
      </c>
      <c r="D32" s="47">
        <v>3.3</v>
      </c>
      <c r="E32" s="47">
        <v>0</v>
      </c>
      <c r="H32" s="7" t="s">
        <v>15</v>
      </c>
      <c r="I32" s="7">
        <v>14</v>
      </c>
      <c r="J32" s="7">
        <v>1.0219117333333334</v>
      </c>
      <c r="K32" s="7"/>
      <c r="L32" s="7"/>
      <c r="M32" s="7"/>
      <c r="N32"/>
      <c r="O32"/>
      <c r="P32"/>
      <c r="Q32"/>
      <c r="R32"/>
      <c r="S32"/>
    </row>
    <row r="33" spans="3:19" ht="33" customHeight="1" thickBot="1" x14ac:dyDescent="0.3">
      <c r="C33" s="46">
        <v>0.99</v>
      </c>
      <c r="D33" s="47">
        <v>2.8</v>
      </c>
      <c r="E33" s="47">
        <v>0</v>
      </c>
      <c r="H33"/>
      <c r="I33"/>
      <c r="J33"/>
      <c r="K33"/>
      <c r="L33"/>
      <c r="M33"/>
      <c r="N33"/>
      <c r="O33"/>
      <c r="P33"/>
      <c r="Q33"/>
      <c r="R33"/>
      <c r="S33"/>
    </row>
    <row r="34" spans="3:19" ht="19.5" x14ac:dyDescent="0.25">
      <c r="C34" s="46">
        <v>1.585</v>
      </c>
      <c r="D34" s="47">
        <v>3.5</v>
      </c>
      <c r="E34" s="48">
        <v>1</v>
      </c>
      <c r="H34" s="8"/>
      <c r="I34" s="8" t="s">
        <v>22</v>
      </c>
      <c r="J34" s="8" t="s">
        <v>10</v>
      </c>
      <c r="K34" s="8" t="s">
        <v>23</v>
      </c>
      <c r="L34" s="8" t="s">
        <v>24</v>
      </c>
      <c r="M34" s="8" t="s">
        <v>25</v>
      </c>
      <c r="N34" s="8" t="s">
        <v>26</v>
      </c>
      <c r="O34" s="8" t="s">
        <v>27</v>
      </c>
      <c r="P34" s="8" t="s">
        <v>28</v>
      </c>
      <c r="Q34" t="s">
        <v>26</v>
      </c>
      <c r="R34" t="s">
        <v>27</v>
      </c>
      <c r="S34" t="s">
        <v>28</v>
      </c>
    </row>
    <row r="35" spans="3:19" ht="22.9" customHeight="1" x14ac:dyDescent="0.4">
      <c r="H35" s="49" t="s">
        <v>16</v>
      </c>
      <c r="I35" s="50">
        <v>0.732060612062988</v>
      </c>
      <c r="J35">
        <v>0.2355843557008066</v>
      </c>
      <c r="K35">
        <v>3.1074245566318899</v>
      </c>
      <c r="L35">
        <v>9.0641061866917928E-3</v>
      </c>
      <c r="M35">
        <v>0.2187663953931831</v>
      </c>
      <c r="N35">
        <v>1.2453548287327938</v>
      </c>
      <c r="O35">
        <v>0.2187663953931831</v>
      </c>
      <c r="P35">
        <v>1.2453548287327938</v>
      </c>
      <c r="Q35">
        <v>1.2453548287327938</v>
      </c>
      <c r="R35">
        <v>0.2187663953931831</v>
      </c>
      <c r="S35">
        <v>1.2453548287327938</v>
      </c>
    </row>
    <row r="36" spans="3:19" ht="19.149999999999999" customHeight="1" x14ac:dyDescent="0.4">
      <c r="H36" s="49" t="s">
        <v>55</v>
      </c>
      <c r="I36" s="50">
        <v>0.11122016440526906</v>
      </c>
      <c r="J36">
        <v>7.2083423908904445E-2</v>
      </c>
      <c r="K36">
        <v>1.5429367581903954</v>
      </c>
      <c r="L36">
        <v>0.14879557387996997</v>
      </c>
      <c r="M36">
        <v>-4.583612441379338E-2</v>
      </c>
      <c r="N36">
        <v>0.26827645322433152</v>
      </c>
      <c r="O36">
        <v>-4.583612441379338E-2</v>
      </c>
      <c r="P36">
        <v>0.26827645322433152</v>
      </c>
      <c r="Q36">
        <v>0.26827645322433152</v>
      </c>
      <c r="R36">
        <v>-4.583612441379338E-2</v>
      </c>
      <c r="S36">
        <v>0.26827645322433152</v>
      </c>
    </row>
    <row r="37" spans="3:19" ht="36" customHeight="1" thickBot="1" x14ac:dyDescent="0.45">
      <c r="H37" s="49" t="s">
        <v>56</v>
      </c>
      <c r="I37" s="50">
        <v>0.45868406457363575</v>
      </c>
      <c r="J37" s="7">
        <v>5.3458497933789248E-2</v>
      </c>
      <c r="K37" s="7">
        <v>8.5801899099697216</v>
      </c>
      <c r="L37" s="7">
        <v>1.823106016094712E-6</v>
      </c>
      <c r="M37" s="7">
        <v>0.34220800342075675</v>
      </c>
      <c r="N37" s="7">
        <v>0.57516012572651476</v>
      </c>
      <c r="O37" s="7">
        <v>0.34220800342075675</v>
      </c>
      <c r="P37" s="7">
        <v>0.57516012572651476</v>
      </c>
      <c r="Q37">
        <v>0.57516012572651476</v>
      </c>
      <c r="R37">
        <v>0.34220800342075675</v>
      </c>
      <c r="S37">
        <v>0.57516012572651476</v>
      </c>
    </row>
    <row r="38" spans="3:19" ht="33" customHeight="1" x14ac:dyDescent="0.25"/>
    <row r="41" spans="3:19" ht="15" customHeight="1" x14ac:dyDescent="0.25"/>
    <row r="42" spans="3:19" ht="15" customHeight="1" x14ac:dyDescent="0.25">
      <c r="N42" s="73">
        <f>0.7321+(0.1112*3.2) +0.4587</f>
        <v>1.54664</v>
      </c>
    </row>
    <row r="43" spans="3:19" ht="31.5" customHeight="1" x14ac:dyDescent="0.25">
      <c r="N43" s="74"/>
    </row>
    <row r="44" spans="3:19" ht="15" customHeight="1" x14ac:dyDescent="0.25">
      <c r="N44" s="75"/>
    </row>
    <row r="45" spans="3:19" ht="15" customHeight="1" x14ac:dyDescent="0.25">
      <c r="N45" s="12"/>
    </row>
    <row r="46" spans="3:19" x14ac:dyDescent="0.25">
      <c r="N46" s="12"/>
    </row>
    <row r="47" spans="3:19" x14ac:dyDescent="0.25">
      <c r="N47" s="12"/>
    </row>
    <row r="48" spans="3:19" x14ac:dyDescent="0.25">
      <c r="N48" s="73">
        <f>0.7321+(0.1112*3.2)</f>
        <v>1.0879399999999999</v>
      </c>
    </row>
    <row r="49" spans="14:17" x14ac:dyDescent="0.25">
      <c r="N49" s="74"/>
    </row>
    <row r="50" spans="14:17" x14ac:dyDescent="0.25">
      <c r="N50" s="75"/>
    </row>
    <row r="52" spans="14:17" x14ac:dyDescent="0.25">
      <c r="N52" s="76">
        <f>N42-N48</f>
        <v>0.45870000000000011</v>
      </c>
      <c r="P52" s="77">
        <f>N52*1000</f>
        <v>458.7000000000001</v>
      </c>
      <c r="Q52" s="77"/>
    </row>
    <row r="53" spans="14:17" x14ac:dyDescent="0.25">
      <c r="N53" s="76"/>
      <c r="P53" s="77"/>
      <c r="Q53" s="77"/>
    </row>
  </sheetData>
  <mergeCells count="4">
    <mergeCell ref="N42:N44"/>
    <mergeCell ref="N48:N50"/>
    <mergeCell ref="N52:N53"/>
    <mergeCell ref="P52:Q53"/>
  </mergeCells>
  <pageMargins left="0.7" right="0.7" top="0.75" bottom="0.75" header="0.3" footer="0.3"/>
  <pageSetup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9:S53"/>
  <sheetViews>
    <sheetView zoomScale="60" zoomScaleNormal="60" workbookViewId="0">
      <selection activeCell="C6" sqref="C6"/>
    </sheetView>
  </sheetViews>
  <sheetFormatPr defaultColWidth="9.140625" defaultRowHeight="15" x14ac:dyDescent="0.25"/>
  <cols>
    <col min="1" max="1" width="18.42578125" style="3" customWidth="1"/>
    <col min="2" max="2" width="15.7109375" style="3" customWidth="1"/>
    <col min="3" max="3" width="17.7109375" style="3" customWidth="1"/>
    <col min="4" max="4" width="19" style="3" customWidth="1"/>
    <col min="5" max="5" width="18.5703125" style="3" customWidth="1"/>
    <col min="6" max="6" width="15.140625" style="3" customWidth="1"/>
    <col min="7" max="7" width="12.42578125" style="3" customWidth="1"/>
    <col min="8" max="8" width="21.140625" style="3" customWidth="1"/>
    <col min="9" max="9" width="17.85546875" style="3" customWidth="1"/>
    <col min="10" max="10" width="15.28515625" style="3" customWidth="1"/>
    <col min="11" max="11" width="11.5703125" style="3" customWidth="1"/>
    <col min="12" max="12" width="11.7109375" style="3" customWidth="1"/>
    <col min="13" max="13" width="11.140625" style="3" customWidth="1"/>
    <col min="14" max="14" width="12.5703125" style="3" customWidth="1"/>
    <col min="15" max="15" width="7" style="3" customWidth="1"/>
    <col min="16" max="16" width="9.140625" style="3"/>
    <col min="17" max="17" width="9.7109375" style="3" customWidth="1"/>
    <col min="18" max="16384" width="9.140625" style="3"/>
  </cols>
  <sheetData>
    <row r="19" spans="3:19" ht="54" x14ac:dyDescent="0.25">
      <c r="C19" s="45" t="s">
        <v>54</v>
      </c>
      <c r="D19" s="45" t="s">
        <v>60</v>
      </c>
      <c r="E19" s="45" t="s">
        <v>56</v>
      </c>
      <c r="F19" s="45" t="s">
        <v>57</v>
      </c>
      <c r="H19" t="s">
        <v>5</v>
      </c>
      <c r="I19"/>
      <c r="J19"/>
      <c r="K19"/>
      <c r="L19"/>
      <c r="M19"/>
      <c r="N19"/>
      <c r="O19"/>
      <c r="P19"/>
      <c r="Q19"/>
      <c r="R19"/>
      <c r="S19"/>
    </row>
    <row r="20" spans="3:19" ht="20.25" thickBot="1" x14ac:dyDescent="0.3">
      <c r="C20" s="46">
        <v>1.548</v>
      </c>
      <c r="D20" s="47">
        <v>3.2</v>
      </c>
      <c r="E20" s="47">
        <v>1</v>
      </c>
      <c r="H20"/>
      <c r="I20"/>
      <c r="J20"/>
      <c r="K20"/>
      <c r="L20"/>
      <c r="M20"/>
      <c r="N20"/>
      <c r="O20"/>
      <c r="P20"/>
      <c r="Q20"/>
      <c r="R20"/>
      <c r="S20"/>
    </row>
    <row r="21" spans="3:19" ht="30" customHeight="1" x14ac:dyDescent="0.25">
      <c r="C21" s="46">
        <v>1.629</v>
      </c>
      <c r="D21" s="47">
        <v>3.8</v>
      </c>
      <c r="E21" s="47">
        <v>1</v>
      </c>
      <c r="H21" s="9" t="s">
        <v>6</v>
      </c>
      <c r="I21" s="9"/>
      <c r="J21"/>
      <c r="K21"/>
      <c r="L21"/>
      <c r="M21"/>
      <c r="N21"/>
      <c r="O21"/>
      <c r="P21"/>
      <c r="Q21"/>
      <c r="R21"/>
      <c r="S21"/>
    </row>
    <row r="22" spans="3:19" ht="33.75" customHeight="1" x14ac:dyDescent="0.25">
      <c r="C22" s="46">
        <v>1.0109999999999999</v>
      </c>
      <c r="D22" s="47">
        <v>2.7</v>
      </c>
      <c r="E22" s="47">
        <v>0</v>
      </c>
      <c r="H22" t="s">
        <v>7</v>
      </c>
      <c r="I22">
        <v>0.94339135797851703</v>
      </c>
      <c r="J22"/>
      <c r="K22"/>
      <c r="L22"/>
      <c r="M22"/>
      <c r="N22"/>
      <c r="O22"/>
      <c r="P22"/>
      <c r="Q22"/>
      <c r="R22"/>
      <c r="S22"/>
    </row>
    <row r="23" spans="3:19" ht="27" customHeight="1" x14ac:dyDescent="0.25">
      <c r="C23" s="46">
        <v>1.2290000000000001</v>
      </c>
      <c r="D23" s="47">
        <v>3.4</v>
      </c>
      <c r="E23" s="47">
        <v>0</v>
      </c>
      <c r="H23" t="s">
        <v>8</v>
      </c>
      <c r="I23">
        <v>0.88998725430855041</v>
      </c>
      <c r="J23"/>
      <c r="K23"/>
      <c r="L23"/>
      <c r="M23"/>
      <c r="N23"/>
      <c r="O23"/>
      <c r="P23"/>
      <c r="Q23"/>
      <c r="R23"/>
      <c r="S23"/>
    </row>
    <row r="24" spans="3:19" ht="21" customHeight="1" x14ac:dyDescent="0.25">
      <c r="C24" s="46">
        <v>1.746</v>
      </c>
      <c r="D24" s="47">
        <v>3.6</v>
      </c>
      <c r="E24" s="47">
        <v>1</v>
      </c>
      <c r="H24" t="s">
        <v>9</v>
      </c>
      <c r="I24">
        <v>0.87165179669330872</v>
      </c>
      <c r="J24"/>
      <c r="K24"/>
      <c r="L24"/>
      <c r="M24"/>
      <c r="N24"/>
      <c r="O24"/>
      <c r="P24"/>
      <c r="Q24"/>
      <c r="R24"/>
      <c r="S24"/>
    </row>
    <row r="25" spans="3:19" ht="21" customHeight="1" x14ac:dyDescent="0.25">
      <c r="C25" s="46">
        <v>1.528</v>
      </c>
      <c r="D25" s="47">
        <v>4.0999999999999996</v>
      </c>
      <c r="E25" s="47">
        <v>1</v>
      </c>
      <c r="H25" t="s">
        <v>10</v>
      </c>
      <c r="I25">
        <v>9.6791578334717243E-2</v>
      </c>
      <c r="J25"/>
      <c r="K25"/>
      <c r="L25"/>
      <c r="M25"/>
      <c r="N25"/>
      <c r="O25"/>
      <c r="P25"/>
      <c r="Q25"/>
      <c r="R25"/>
      <c r="S25"/>
    </row>
    <row r="26" spans="3:19" ht="21" customHeight="1" thickBot="1" x14ac:dyDescent="0.3">
      <c r="C26" s="46">
        <v>1.018</v>
      </c>
      <c r="D26" s="47">
        <v>3.8</v>
      </c>
      <c r="E26" s="47">
        <v>0</v>
      </c>
      <c r="H26" s="7" t="s">
        <v>11</v>
      </c>
      <c r="I26" s="7">
        <v>15</v>
      </c>
      <c r="J26"/>
      <c r="K26"/>
      <c r="L26"/>
      <c r="M26"/>
      <c r="N26"/>
      <c r="O26"/>
      <c r="P26"/>
      <c r="Q26"/>
      <c r="R26"/>
      <c r="S26"/>
    </row>
    <row r="27" spans="3:19" ht="21" customHeight="1" x14ac:dyDescent="0.25">
      <c r="C27" s="46">
        <v>1.19</v>
      </c>
      <c r="D27" s="47">
        <v>3.4</v>
      </c>
      <c r="E27" s="47">
        <v>0</v>
      </c>
      <c r="H27"/>
      <c r="I27"/>
      <c r="J27"/>
      <c r="K27"/>
      <c r="L27"/>
      <c r="M27"/>
      <c r="N27"/>
      <c r="O27"/>
      <c r="P27"/>
      <c r="Q27"/>
      <c r="R27"/>
      <c r="S27"/>
    </row>
    <row r="28" spans="3:19" ht="53.25" customHeight="1" thickBot="1" x14ac:dyDescent="0.3">
      <c r="C28" s="46">
        <v>1.5509999999999999</v>
      </c>
      <c r="D28" s="47">
        <v>3.3</v>
      </c>
      <c r="E28" s="47">
        <v>1</v>
      </c>
      <c r="H28" t="s">
        <v>12</v>
      </c>
      <c r="I28"/>
      <c r="J28"/>
      <c r="K28"/>
      <c r="L28"/>
      <c r="M28"/>
      <c r="N28"/>
      <c r="O28"/>
      <c r="P28"/>
      <c r="Q28"/>
      <c r="R28"/>
      <c r="S28"/>
    </row>
    <row r="29" spans="3:19" ht="21" customHeight="1" x14ac:dyDescent="0.25">
      <c r="C29" s="46">
        <v>0.98499999999999999</v>
      </c>
      <c r="D29" s="47">
        <v>3.2</v>
      </c>
      <c r="E29" s="47">
        <v>0</v>
      </c>
      <c r="H29" s="8"/>
      <c r="I29" s="8" t="s">
        <v>17</v>
      </c>
      <c r="J29" s="8" t="s">
        <v>18</v>
      </c>
      <c r="K29" s="8" t="s">
        <v>19</v>
      </c>
      <c r="L29" s="8" t="s">
        <v>20</v>
      </c>
      <c r="M29" s="8" t="s">
        <v>21</v>
      </c>
      <c r="N29"/>
      <c r="O29"/>
      <c r="P29"/>
      <c r="Q29"/>
      <c r="R29"/>
      <c r="S29"/>
    </row>
    <row r="30" spans="3:19" ht="25.15" customHeight="1" x14ac:dyDescent="0.25">
      <c r="C30" s="46">
        <v>1.61</v>
      </c>
      <c r="D30" s="47">
        <v>3.5</v>
      </c>
      <c r="E30" s="47">
        <v>1</v>
      </c>
      <c r="H30" t="s">
        <v>13</v>
      </c>
      <c r="I30">
        <v>2</v>
      </c>
      <c r="J30">
        <v>0.90948841769502498</v>
      </c>
      <c r="K30">
        <v>0.45474420884751249</v>
      </c>
      <c r="L30">
        <v>48.539135100109874</v>
      </c>
      <c r="M30">
        <v>1.772792980637701E-6</v>
      </c>
      <c r="N30"/>
      <c r="O30"/>
      <c r="P30"/>
      <c r="Q30"/>
      <c r="R30"/>
      <c r="S30"/>
    </row>
    <row r="31" spans="3:19" ht="22.9" customHeight="1" x14ac:dyDescent="0.25">
      <c r="C31" s="46">
        <v>1.4319999999999999</v>
      </c>
      <c r="D31" s="47">
        <v>2.9</v>
      </c>
      <c r="E31" s="47">
        <v>1</v>
      </c>
      <c r="H31" t="s">
        <v>14</v>
      </c>
      <c r="I31">
        <v>12</v>
      </c>
      <c r="J31">
        <v>0.11242331563830847</v>
      </c>
      <c r="K31">
        <v>9.3686096365257054E-3</v>
      </c>
      <c r="L31"/>
      <c r="M31"/>
      <c r="N31"/>
      <c r="O31"/>
      <c r="P31"/>
      <c r="Q31"/>
      <c r="R31"/>
      <c r="S31"/>
    </row>
    <row r="32" spans="3:19" ht="23.25" customHeight="1" thickBot="1" x14ac:dyDescent="0.3">
      <c r="C32" s="46">
        <v>1.2150000000000001</v>
      </c>
      <c r="D32" s="47">
        <v>3.3</v>
      </c>
      <c r="E32" s="47">
        <v>0</v>
      </c>
      <c r="H32" s="7" t="s">
        <v>15</v>
      </c>
      <c r="I32" s="7">
        <v>14</v>
      </c>
      <c r="J32" s="7">
        <v>1.0219117333333334</v>
      </c>
      <c r="K32" s="7"/>
      <c r="L32" s="7"/>
      <c r="M32" s="7"/>
      <c r="N32"/>
      <c r="O32"/>
      <c r="P32"/>
      <c r="Q32"/>
      <c r="R32"/>
      <c r="S32"/>
    </row>
    <row r="33" spans="3:19" ht="33" customHeight="1" thickBot="1" x14ac:dyDescent="0.3">
      <c r="C33" s="46">
        <v>0.99</v>
      </c>
      <c r="D33" s="47">
        <v>2.8</v>
      </c>
      <c r="E33" s="47">
        <v>0</v>
      </c>
      <c r="H33"/>
      <c r="I33"/>
      <c r="J33"/>
      <c r="K33"/>
      <c r="L33"/>
      <c r="M33"/>
      <c r="N33"/>
      <c r="O33"/>
      <c r="P33"/>
      <c r="Q33"/>
      <c r="R33"/>
      <c r="S33"/>
    </row>
    <row r="34" spans="3:19" ht="19.5" x14ac:dyDescent="0.25">
      <c r="C34" s="46">
        <v>1.585</v>
      </c>
      <c r="D34" s="47">
        <v>3.5</v>
      </c>
      <c r="E34" s="48">
        <v>1</v>
      </c>
      <c r="H34" s="8"/>
      <c r="I34" s="8" t="s">
        <v>22</v>
      </c>
      <c r="J34" s="8" t="s">
        <v>10</v>
      </c>
      <c r="K34" s="8" t="s">
        <v>23</v>
      </c>
      <c r="L34" s="8" t="s">
        <v>24</v>
      </c>
      <c r="M34" s="8" t="s">
        <v>25</v>
      </c>
      <c r="N34" s="8" t="s">
        <v>26</v>
      </c>
      <c r="O34" s="8" t="s">
        <v>27</v>
      </c>
      <c r="P34" s="8" t="s">
        <v>28</v>
      </c>
      <c r="Q34" t="s">
        <v>26</v>
      </c>
      <c r="R34" t="s">
        <v>27</v>
      </c>
      <c r="S34" t="s">
        <v>28</v>
      </c>
    </row>
    <row r="35" spans="3:19" ht="31.5" customHeight="1" x14ac:dyDescent="0.4">
      <c r="H35" s="49" t="s">
        <v>16</v>
      </c>
      <c r="I35" s="50">
        <v>0.732060612062988</v>
      </c>
      <c r="J35">
        <v>0.2355843557008066</v>
      </c>
      <c r="K35">
        <v>3.1074245566318899</v>
      </c>
      <c r="L35">
        <v>9.0641061866917928E-3</v>
      </c>
      <c r="M35">
        <v>0.2187663953931831</v>
      </c>
      <c r="N35">
        <v>1.2453548287327938</v>
      </c>
      <c r="O35">
        <v>0.2187663953931831</v>
      </c>
      <c r="P35">
        <v>1.2453548287327938</v>
      </c>
      <c r="Q35">
        <v>1.2453548287327938</v>
      </c>
      <c r="R35">
        <v>0.2187663953931831</v>
      </c>
      <c r="S35">
        <v>1.2453548287327938</v>
      </c>
    </row>
    <row r="36" spans="3:19" ht="39.75" customHeight="1" x14ac:dyDescent="0.4">
      <c r="H36" s="49" t="s">
        <v>55</v>
      </c>
      <c r="I36" s="50">
        <v>0.11122016440526906</v>
      </c>
      <c r="J36">
        <v>7.2083423908904445E-2</v>
      </c>
      <c r="K36">
        <v>1.5429367581903954</v>
      </c>
      <c r="L36">
        <v>0.14879557387996997</v>
      </c>
      <c r="M36">
        <v>-4.583612441379338E-2</v>
      </c>
      <c r="N36">
        <v>0.26827645322433152</v>
      </c>
      <c r="O36">
        <v>-4.583612441379338E-2</v>
      </c>
      <c r="P36">
        <v>0.26827645322433152</v>
      </c>
      <c r="Q36">
        <v>0.26827645322433152</v>
      </c>
      <c r="R36">
        <v>-4.583612441379338E-2</v>
      </c>
      <c r="S36">
        <v>0.26827645322433152</v>
      </c>
    </row>
    <row r="37" spans="3:19" ht="36" customHeight="1" thickBot="1" x14ac:dyDescent="0.45">
      <c r="H37" s="49" t="s">
        <v>56</v>
      </c>
      <c r="I37" s="50">
        <v>0.45868406457363575</v>
      </c>
      <c r="J37" s="7">
        <v>5.3458497933789248E-2</v>
      </c>
      <c r="K37" s="7">
        <v>8.5801899099697216</v>
      </c>
      <c r="L37" s="7">
        <v>1.823106016094712E-6</v>
      </c>
      <c r="M37" s="7">
        <v>0.34220800342075675</v>
      </c>
      <c r="N37" s="7">
        <v>0.57516012572651476</v>
      </c>
      <c r="O37" s="7">
        <v>0.34220800342075675</v>
      </c>
      <c r="P37" s="7">
        <v>0.57516012572651476</v>
      </c>
      <c r="Q37">
        <v>0.57516012572651476</v>
      </c>
      <c r="R37">
        <v>0.34220800342075675</v>
      </c>
      <c r="S37">
        <v>0.57516012572651476</v>
      </c>
    </row>
    <row r="38" spans="3:19" ht="33" customHeight="1" x14ac:dyDescent="0.25"/>
    <row r="41" spans="3:19" ht="15" customHeight="1" x14ac:dyDescent="0.25"/>
    <row r="42" spans="3:19" ht="15" customHeight="1" x14ac:dyDescent="0.25">
      <c r="N42" s="78">
        <f>0.7321+(0.1112*3.2) +0.4587</f>
        <v>1.54664</v>
      </c>
      <c r="O42" s="79"/>
    </row>
    <row r="43" spans="3:19" ht="31.5" customHeight="1" x14ac:dyDescent="0.25">
      <c r="N43" s="80"/>
      <c r="O43" s="81"/>
    </row>
    <row r="44" spans="3:19" ht="15" customHeight="1" x14ac:dyDescent="0.25">
      <c r="N44" s="82"/>
      <c r="O44" s="83"/>
    </row>
    <row r="45" spans="3:19" ht="15" customHeight="1" x14ac:dyDescent="0.25">
      <c r="N45" s="12"/>
    </row>
    <row r="46" spans="3:19" x14ac:dyDescent="0.25">
      <c r="N46" s="12"/>
    </row>
    <row r="47" spans="3:19" x14ac:dyDescent="0.25">
      <c r="N47" s="12"/>
    </row>
    <row r="48" spans="3:19" ht="15" customHeight="1" x14ac:dyDescent="0.25">
      <c r="N48" s="78">
        <f>0.7321+(0.1112*3.2)</f>
        <v>1.0879399999999999</v>
      </c>
      <c r="O48" s="79"/>
      <c r="R48" s="77">
        <f>N52*1000</f>
        <v>458.7000000000001</v>
      </c>
      <c r="S48" s="77"/>
    </row>
    <row r="49" spans="14:19" ht="15" customHeight="1" x14ac:dyDescent="0.25">
      <c r="N49" s="80"/>
      <c r="O49" s="81"/>
      <c r="R49" s="77"/>
      <c r="S49" s="77"/>
    </row>
    <row r="50" spans="14:19" ht="24" customHeight="1" x14ac:dyDescent="0.25">
      <c r="N50" s="82"/>
      <c r="O50" s="83"/>
      <c r="R50" s="77"/>
      <c r="S50" s="77"/>
    </row>
    <row r="52" spans="14:19" x14ac:dyDescent="0.25">
      <c r="N52" s="76">
        <f>N42-N48</f>
        <v>0.45870000000000011</v>
      </c>
    </row>
    <row r="53" spans="14:19" x14ac:dyDescent="0.25">
      <c r="N53" s="76"/>
    </row>
  </sheetData>
  <mergeCells count="4">
    <mergeCell ref="N52:N53"/>
    <mergeCell ref="N42:O44"/>
    <mergeCell ref="N48:O50"/>
    <mergeCell ref="R48:S50"/>
  </mergeCells>
  <pageMargins left="0.7" right="0.7" top="0.75" bottom="0.75" header="0.3" footer="0.3"/>
  <pageSetup scale="5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8FEFB-6380-48A7-9995-8D6ECB766E24}">
  <sheetPr>
    <pageSetUpPr fitToPage="1"/>
  </sheetPr>
  <dimension ref="D17:N29"/>
  <sheetViews>
    <sheetView zoomScale="70" zoomScaleNormal="70" workbookViewId="0">
      <selection activeCell="J13" sqref="J13"/>
    </sheetView>
  </sheetViews>
  <sheetFormatPr defaultColWidth="9.140625" defaultRowHeight="15" x14ac:dyDescent="0.25"/>
  <cols>
    <col min="1" max="1" width="9.140625" style="3"/>
    <col min="2" max="2" width="9.28515625" style="3" customWidth="1"/>
    <col min="3" max="3" width="18.42578125" style="3" customWidth="1"/>
    <col min="4" max="4" width="14.85546875" style="3" customWidth="1"/>
    <col min="5" max="5" width="11.42578125" style="3" customWidth="1"/>
    <col min="6" max="6" width="12.42578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11.285156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7" spans="4:14" ht="15.75" thickBot="1" x14ac:dyDescent="0.3"/>
    <row r="18" spans="4:14" ht="29.25" thickBot="1" x14ac:dyDescent="0.5">
      <c r="D18" s="63" t="s">
        <v>38</v>
      </c>
      <c r="E18" s="61" t="s">
        <v>39</v>
      </c>
      <c r="F18" s="61" t="s">
        <v>61</v>
      </c>
      <c r="K18" s="56"/>
      <c r="L18" s="56" t="s">
        <v>38</v>
      </c>
      <c r="M18" s="56" t="s">
        <v>39</v>
      </c>
      <c r="N18" s="56" t="s">
        <v>61</v>
      </c>
    </row>
    <row r="19" spans="4:14" ht="34.5" customHeight="1" thickBot="1" x14ac:dyDescent="0.5">
      <c r="D19" s="64"/>
      <c r="E19" s="62"/>
      <c r="F19" s="62"/>
      <c r="K19" s="57" t="s">
        <v>38</v>
      </c>
      <c r="L19" s="57">
        <v>1</v>
      </c>
      <c r="M19" s="57"/>
      <c r="N19" s="57"/>
    </row>
    <row r="20" spans="4:14" ht="34.5" customHeight="1" thickBot="1" x14ac:dyDescent="0.5">
      <c r="D20" s="25">
        <v>9.3000000000000007</v>
      </c>
      <c r="E20" s="17">
        <v>12</v>
      </c>
      <c r="F20" s="17">
        <v>100</v>
      </c>
      <c r="K20" s="57" t="s">
        <v>39</v>
      </c>
      <c r="L20" s="57">
        <v>-0.61234864276821299</v>
      </c>
      <c r="M20" s="57">
        <v>1</v>
      </c>
      <c r="N20" s="57"/>
    </row>
    <row r="21" spans="4:14" ht="27" customHeight="1" thickBot="1" x14ac:dyDescent="0.5">
      <c r="D21" s="25">
        <v>4.8</v>
      </c>
      <c r="E21" s="17">
        <v>45</v>
      </c>
      <c r="F21" s="17">
        <v>50</v>
      </c>
      <c r="K21" s="57" t="s">
        <v>61</v>
      </c>
      <c r="L21" s="58">
        <v>0.81490570719839872</v>
      </c>
      <c r="M21" s="57">
        <v>-0.51934619201883525</v>
      </c>
      <c r="N21" s="57">
        <v>1</v>
      </c>
    </row>
    <row r="22" spans="4:14" ht="36" customHeight="1" x14ac:dyDescent="0.25">
      <c r="D22" s="25">
        <v>8.9</v>
      </c>
      <c r="E22" s="17">
        <v>23</v>
      </c>
      <c r="F22" s="17">
        <v>100</v>
      </c>
      <c r="M22" s="2"/>
    </row>
    <row r="23" spans="4:14" ht="33" customHeight="1" x14ac:dyDescent="0.25">
      <c r="D23" s="25">
        <v>6.5</v>
      </c>
      <c r="E23" s="17">
        <v>14</v>
      </c>
      <c r="F23" s="17">
        <v>100</v>
      </c>
      <c r="M23" s="4"/>
    </row>
    <row r="24" spans="4:14" ht="29.25" customHeight="1" x14ac:dyDescent="0.25">
      <c r="D24" s="25">
        <v>4.2</v>
      </c>
      <c r="E24" s="17">
        <v>56</v>
      </c>
      <c r="F24" s="17">
        <v>50</v>
      </c>
      <c r="M24" s="4"/>
    </row>
    <row r="25" spans="4:14" ht="32.25" customHeight="1" x14ac:dyDescent="0.25">
      <c r="D25" s="25">
        <v>6.2</v>
      </c>
      <c r="E25" s="17">
        <v>89</v>
      </c>
      <c r="F25" s="17">
        <v>80</v>
      </c>
      <c r="M25" s="4"/>
    </row>
    <row r="26" spans="4:14" ht="30" customHeight="1" x14ac:dyDescent="0.25">
      <c r="D26" s="25">
        <v>7.4</v>
      </c>
      <c r="E26" s="17">
        <v>12</v>
      </c>
      <c r="F26" s="17">
        <v>75</v>
      </c>
      <c r="M26" s="4"/>
    </row>
    <row r="27" spans="4:14" ht="30.75" customHeight="1" x14ac:dyDescent="0.25">
      <c r="D27" s="25">
        <v>6</v>
      </c>
      <c r="E27" s="17">
        <v>67</v>
      </c>
      <c r="F27" s="17">
        <v>65</v>
      </c>
      <c r="M27" s="4"/>
    </row>
    <row r="28" spans="4:14" ht="31.5" customHeight="1" x14ac:dyDescent="0.25">
      <c r="D28" s="25">
        <v>7.6</v>
      </c>
      <c r="E28" s="17">
        <v>23</v>
      </c>
      <c r="F28" s="17">
        <v>90</v>
      </c>
      <c r="M28" s="4"/>
    </row>
    <row r="29" spans="4:14" ht="22.5" x14ac:dyDescent="0.25">
      <c r="D29" s="25">
        <v>6.1</v>
      </c>
      <c r="E29" s="17">
        <v>47</v>
      </c>
      <c r="F29" s="17">
        <v>90</v>
      </c>
    </row>
  </sheetData>
  <mergeCells count="3">
    <mergeCell ref="D18:D19"/>
    <mergeCell ref="E18:E19"/>
    <mergeCell ref="F18:F19"/>
  </mergeCells>
  <pageMargins left="0.7" right="0.7" top="0.75" bottom="0.75" header="0.3" footer="0.3"/>
  <pageSetup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FDAB-FAA5-49EA-9550-CB431E1877C1}">
  <sheetPr>
    <pageSetUpPr fitToPage="1"/>
  </sheetPr>
  <dimension ref="G20:M3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22.85546875" style="3" customWidth="1"/>
    <col min="8" max="8" width="18.7109375" style="3" customWidth="1"/>
    <col min="9" max="9" width="19"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0" spans="7:13" ht="22.9" customHeight="1" x14ac:dyDescent="0.25"/>
    <row r="21" spans="7:13" ht="19.149999999999999" customHeight="1" x14ac:dyDescent="0.25">
      <c r="G21" s="63" t="s">
        <v>38</v>
      </c>
      <c r="H21" s="61" t="s">
        <v>39</v>
      </c>
      <c r="I21" s="61" t="s">
        <v>61</v>
      </c>
    </row>
    <row r="22" spans="7:13" ht="36" customHeight="1" x14ac:dyDescent="0.25">
      <c r="G22" s="64"/>
      <c r="H22" s="62"/>
      <c r="I22" s="62"/>
      <c r="M22" s="2"/>
    </row>
    <row r="23" spans="7:13" ht="33" customHeight="1" x14ac:dyDescent="0.25">
      <c r="G23" s="25">
        <v>9.3000000000000007</v>
      </c>
      <c r="H23" s="17">
        <v>12</v>
      </c>
      <c r="I23" s="17">
        <v>100</v>
      </c>
      <c r="M23" s="4"/>
    </row>
    <row r="24" spans="7:13" ht="22.5" x14ac:dyDescent="0.25">
      <c r="G24" s="25">
        <v>4.8</v>
      </c>
      <c r="H24" s="17">
        <v>45</v>
      </c>
      <c r="I24" s="17">
        <v>50</v>
      </c>
      <c r="M24" s="4"/>
    </row>
    <row r="25" spans="7:13" ht="22.5" x14ac:dyDescent="0.25">
      <c r="G25" s="25">
        <v>8.9</v>
      </c>
      <c r="H25" s="17">
        <v>23</v>
      </c>
      <c r="I25" s="17">
        <v>100</v>
      </c>
      <c r="M25" s="4"/>
    </row>
    <row r="26" spans="7:13" ht="22.5" x14ac:dyDescent="0.25">
      <c r="G26" s="25">
        <v>6.5</v>
      </c>
      <c r="H26" s="17">
        <v>14</v>
      </c>
      <c r="I26" s="17">
        <v>100</v>
      </c>
      <c r="M26" s="4"/>
    </row>
    <row r="27" spans="7:13" ht="22.5" x14ac:dyDescent="0.25">
      <c r="G27" s="25">
        <v>4.2</v>
      </c>
      <c r="H27" s="17">
        <v>56</v>
      </c>
      <c r="I27" s="17">
        <v>50</v>
      </c>
      <c r="M27" s="4"/>
    </row>
    <row r="28" spans="7:13" ht="31.5" customHeight="1" x14ac:dyDescent="0.25">
      <c r="G28" s="25">
        <v>6.2</v>
      </c>
      <c r="H28" s="17">
        <v>89</v>
      </c>
      <c r="I28" s="17">
        <v>80</v>
      </c>
      <c r="M28" s="4"/>
    </row>
    <row r="29" spans="7:13" ht="22.5" x14ac:dyDescent="0.25">
      <c r="G29" s="25">
        <v>7.4</v>
      </c>
      <c r="H29" s="17">
        <v>12</v>
      </c>
      <c r="I29" s="17">
        <v>75</v>
      </c>
    </row>
    <row r="30" spans="7:13" ht="22.5" x14ac:dyDescent="0.25">
      <c r="G30" s="25">
        <v>6</v>
      </c>
      <c r="H30" s="17">
        <v>67</v>
      </c>
      <c r="I30" s="17">
        <v>65</v>
      </c>
    </row>
    <row r="31" spans="7:13" ht="22.5" x14ac:dyDescent="0.25">
      <c r="G31" s="25">
        <v>7.6</v>
      </c>
      <c r="H31" s="17">
        <v>23</v>
      </c>
      <c r="I31" s="17">
        <v>90</v>
      </c>
    </row>
    <row r="32" spans="7:13" ht="22.5" x14ac:dyDescent="0.25">
      <c r="G32" s="25">
        <v>6.1</v>
      </c>
      <c r="H32" s="17">
        <v>47</v>
      </c>
      <c r="I32" s="17">
        <v>90</v>
      </c>
    </row>
  </sheetData>
  <mergeCells count="3">
    <mergeCell ref="G21:G22"/>
    <mergeCell ref="H21:H22"/>
    <mergeCell ref="I21:I22"/>
  </mergeCells>
  <pageMargins left="0.7" right="0.7" top="0.75" bottom="0.75" header="0.3" footer="0.3"/>
  <pageSetup scale="4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7474A-FD35-422B-8CA8-530CD9E92FFB}">
  <sheetPr>
    <pageSetUpPr fitToPage="1"/>
  </sheetPr>
  <dimension ref="B19:M7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25.5703125" style="3" customWidth="1"/>
    <col min="11" max="11" width="15.7109375" style="3" customWidth="1"/>
    <col min="12" max="12" width="16.7109375" style="3" customWidth="1"/>
    <col min="13" max="13" width="18.5703125" style="3" customWidth="1"/>
    <col min="14" max="14" width="25.85546875" style="3" customWidth="1"/>
    <col min="15" max="15" width="25" style="3" customWidth="1"/>
    <col min="16" max="16" width="26.140625"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19" spans="6:9" ht="36.6" customHeight="1" x14ac:dyDescent="0.25"/>
    <row r="20" spans="6:9" ht="2.25" customHeight="1" x14ac:dyDescent="0.25"/>
    <row r="21" spans="6:9" ht="33.6" customHeight="1" x14ac:dyDescent="0.25">
      <c r="F21" s="12"/>
      <c r="G21" s="12"/>
      <c r="H21" s="84" t="s">
        <v>4</v>
      </c>
      <c r="I21" s="85"/>
    </row>
    <row r="22" spans="6:9" ht="47.45" customHeight="1" x14ac:dyDescent="0.35">
      <c r="F22" s="14" t="s">
        <v>1</v>
      </c>
      <c r="G22" s="15" t="s">
        <v>34</v>
      </c>
      <c r="H22" s="26" t="s">
        <v>32</v>
      </c>
      <c r="I22" s="27" t="s">
        <v>33</v>
      </c>
    </row>
    <row r="23" spans="6:9" ht="28.15" customHeight="1" x14ac:dyDescent="0.25">
      <c r="F23" s="16">
        <v>1</v>
      </c>
      <c r="G23" s="16">
        <v>48</v>
      </c>
      <c r="H23" s="16">
        <v>498</v>
      </c>
      <c r="I23" s="16">
        <v>489</v>
      </c>
    </row>
    <row r="24" spans="6:9" ht="32.450000000000003" customHeight="1" x14ac:dyDescent="0.25">
      <c r="F24" s="16">
        <v>2</v>
      </c>
      <c r="G24" s="16">
        <v>49</v>
      </c>
      <c r="H24" s="16">
        <v>494</v>
      </c>
      <c r="I24" s="16">
        <v>475</v>
      </c>
    </row>
    <row r="25" spans="6:9" ht="25.9" customHeight="1" x14ac:dyDescent="0.25">
      <c r="F25" s="16">
        <v>3</v>
      </c>
      <c r="G25" s="16">
        <v>50</v>
      </c>
      <c r="H25" s="16">
        <v>481</v>
      </c>
      <c r="I25" s="16">
        <v>490</v>
      </c>
    </row>
    <row r="26" spans="6:9" ht="25.9" customHeight="1" x14ac:dyDescent="0.25">
      <c r="F26" s="16">
        <v>4</v>
      </c>
      <c r="G26" s="16">
        <v>75</v>
      </c>
      <c r="H26" s="16">
        <v>480</v>
      </c>
      <c r="I26" s="16">
        <v>465</v>
      </c>
    </row>
    <row r="27" spans="6:9" ht="34.9" customHeight="1" x14ac:dyDescent="0.25">
      <c r="F27" s="16">
        <v>5</v>
      </c>
      <c r="G27" s="16">
        <v>83</v>
      </c>
      <c r="H27" s="16">
        <v>497</v>
      </c>
      <c r="I27" s="16">
        <v>487</v>
      </c>
    </row>
    <row r="28" spans="6:9" ht="31.15" customHeight="1" x14ac:dyDescent="0.25">
      <c r="F28" s="16">
        <v>6</v>
      </c>
      <c r="G28" s="16">
        <v>492</v>
      </c>
      <c r="H28" s="16">
        <v>477</v>
      </c>
      <c r="I28" s="16">
        <v>492</v>
      </c>
    </row>
    <row r="29" spans="6:9" ht="16.899999999999999" customHeight="1" x14ac:dyDescent="0.25"/>
    <row r="30" spans="6:9" ht="16.899999999999999" customHeight="1" x14ac:dyDescent="0.25"/>
    <row r="31" spans="6:9" ht="16.899999999999999" customHeight="1" x14ac:dyDescent="0.25"/>
    <row r="32" spans="6:9" ht="19.899999999999999" customHeight="1" x14ac:dyDescent="0.25"/>
    <row r="33" spans="3:13" ht="54" customHeight="1" x14ac:dyDescent="0.25"/>
    <row r="34" spans="3:13" ht="27" customHeight="1" x14ac:dyDescent="0.25"/>
    <row r="35" spans="3:13" ht="31.9" customHeight="1" x14ac:dyDescent="0.25"/>
    <row r="36" spans="3:13" ht="22.9" customHeight="1" x14ac:dyDescent="0.25">
      <c r="F36" s="12"/>
      <c r="G36" s="12"/>
      <c r="H36" s="12"/>
      <c r="I36" s="12"/>
      <c r="K36" s="12"/>
    </row>
    <row r="37" spans="3:13" ht="26.45" customHeight="1" x14ac:dyDescent="0.25">
      <c r="E37" s="12"/>
      <c r="F37" s="12"/>
      <c r="G37" s="12"/>
      <c r="H37" s="12"/>
      <c r="I37" s="12"/>
      <c r="K37" s="12"/>
    </row>
    <row r="38" spans="3:13" ht="30" customHeight="1" x14ac:dyDescent="0.25">
      <c r="E38" s="12"/>
      <c r="F38" s="12"/>
      <c r="G38" s="12"/>
      <c r="H38" s="12"/>
      <c r="I38" s="12"/>
      <c r="K38" s="12"/>
    </row>
    <row r="39" spans="3:13" ht="34.9" customHeight="1" x14ac:dyDescent="0.25">
      <c r="E39" s="12"/>
      <c r="F39" s="12"/>
      <c r="G39" s="12"/>
      <c r="H39" s="12"/>
      <c r="I39" s="12"/>
      <c r="J39" s="12"/>
      <c r="K39" s="12"/>
    </row>
    <row r="40" spans="3:13" ht="24" customHeight="1" x14ac:dyDescent="0.25">
      <c r="E40" s="12"/>
      <c r="F40" s="12"/>
      <c r="G40" s="12"/>
      <c r="H40" s="12"/>
      <c r="I40" s="12"/>
      <c r="J40" s="12"/>
      <c r="K40" s="12"/>
    </row>
    <row r="41" spans="3:13" ht="24.6" customHeight="1" x14ac:dyDescent="0.25">
      <c r="E41" s="12"/>
      <c r="F41" s="12"/>
      <c r="G41" s="12"/>
      <c r="H41" s="12"/>
      <c r="I41" s="12"/>
      <c r="J41" s="12"/>
      <c r="K41" s="12"/>
    </row>
    <row r="42" spans="3:13" ht="22.15" customHeight="1" x14ac:dyDescent="0.25">
      <c r="E42" s="12"/>
      <c r="F42" s="12"/>
      <c r="G42" s="12"/>
      <c r="H42" s="12"/>
      <c r="I42" s="12"/>
      <c r="J42" s="12"/>
      <c r="K42" s="12"/>
    </row>
    <row r="43" spans="3:13" ht="21.6" customHeight="1" x14ac:dyDescent="0.25">
      <c r="E43" s="12"/>
      <c r="F43" s="12"/>
      <c r="G43" s="12"/>
      <c r="H43" s="12"/>
      <c r="I43" s="12"/>
      <c r="J43" s="12"/>
      <c r="K43" s="12"/>
    </row>
    <row r="44" spans="3:13" ht="27.6" customHeight="1" x14ac:dyDescent="0.25">
      <c r="E44" s="12"/>
      <c r="F44" s="12"/>
      <c r="G44" s="12"/>
      <c r="H44" s="12"/>
      <c r="I44" s="12"/>
      <c r="J44" s="12"/>
      <c r="K44" s="12"/>
    </row>
    <row r="45" spans="3:13" x14ac:dyDescent="0.25">
      <c r="C45" s="12"/>
      <c r="D45" s="12"/>
      <c r="E45" s="12"/>
      <c r="F45" s="12"/>
      <c r="G45" s="12"/>
      <c r="H45" s="12"/>
      <c r="I45" s="12"/>
      <c r="J45" s="12"/>
      <c r="K45" s="12"/>
    </row>
    <row r="46" spans="3:13" x14ac:dyDescent="0.25">
      <c r="C46" s="12"/>
      <c r="D46" s="12"/>
      <c r="E46" s="12"/>
      <c r="F46" s="12"/>
      <c r="G46" s="12"/>
      <c r="H46" s="12"/>
      <c r="I46" s="12"/>
      <c r="J46" s="12"/>
      <c r="K46" s="12"/>
    </row>
    <row r="47" spans="3:13" x14ac:dyDescent="0.25">
      <c r="C47" s="12"/>
      <c r="D47" s="12"/>
      <c r="E47" s="12"/>
      <c r="F47" s="12"/>
      <c r="G47" s="12"/>
      <c r="H47" s="12"/>
      <c r="I47" s="12"/>
      <c r="J47" s="12"/>
    </row>
    <row r="48" spans="3:13" ht="15" customHeight="1" x14ac:dyDescent="0.25">
      <c r="C48" s="12"/>
      <c r="D48" s="12"/>
      <c r="E48" s="12"/>
      <c r="F48" s="12"/>
      <c r="G48" s="12"/>
      <c r="H48" s="12"/>
      <c r="I48" s="12"/>
      <c r="J48" s="12"/>
      <c r="M48" s="4"/>
    </row>
    <row r="49" spans="2:13" ht="14.45" customHeight="1" x14ac:dyDescent="0.25">
      <c r="B49" s="10"/>
      <c r="C49" s="12"/>
      <c r="D49" s="12"/>
      <c r="E49" s="12"/>
      <c r="F49" s="12"/>
      <c r="G49" s="12"/>
      <c r="H49" s="12"/>
      <c r="I49" s="12"/>
      <c r="J49" s="12"/>
      <c r="K49" s="12"/>
      <c r="M49" s="4"/>
    </row>
    <row r="50" spans="2:13" ht="14.45" customHeight="1" x14ac:dyDescent="0.25">
      <c r="B50" s="10"/>
      <c r="C50" s="12"/>
      <c r="D50" s="12"/>
      <c r="E50" s="12"/>
      <c r="F50" s="12"/>
      <c r="G50" s="12"/>
      <c r="H50" s="12"/>
      <c r="I50" s="12"/>
      <c r="J50" s="12"/>
      <c r="K50" s="12"/>
      <c r="M50" s="4"/>
    </row>
    <row r="51" spans="2:13" x14ac:dyDescent="0.25">
      <c r="C51" s="12"/>
      <c r="D51" s="12"/>
      <c r="E51" s="12"/>
      <c r="F51" s="12"/>
      <c r="G51" s="12"/>
      <c r="H51" s="12"/>
      <c r="I51" s="12"/>
      <c r="J51" s="12"/>
      <c r="K51" s="12"/>
      <c r="M51" s="4"/>
    </row>
    <row r="52" spans="2:13" x14ac:dyDescent="0.25">
      <c r="C52" s="12"/>
      <c r="D52" s="12"/>
      <c r="E52" s="12"/>
      <c r="F52" s="12"/>
      <c r="G52" s="12"/>
      <c r="H52" s="12"/>
      <c r="I52" s="12"/>
      <c r="J52" s="12"/>
      <c r="K52" s="12"/>
      <c r="M52" s="4"/>
    </row>
    <row r="53" spans="2:13" x14ac:dyDescent="0.25">
      <c r="C53" s="12"/>
      <c r="D53" s="12"/>
      <c r="E53" s="12"/>
      <c r="F53" s="12"/>
      <c r="G53" s="12"/>
      <c r="H53" s="12"/>
      <c r="I53" s="12"/>
      <c r="J53" s="12"/>
      <c r="K53" s="12"/>
    </row>
    <row r="54" spans="2:13" x14ac:dyDescent="0.25">
      <c r="C54" s="12"/>
      <c r="D54" s="12"/>
      <c r="E54" s="12"/>
      <c r="F54" s="12"/>
      <c r="G54" s="12"/>
      <c r="H54" s="12"/>
      <c r="I54" s="12"/>
      <c r="J54" s="12"/>
      <c r="K54" s="12"/>
    </row>
    <row r="55" spans="2:13" x14ac:dyDescent="0.25">
      <c r="C55" s="12"/>
      <c r="D55" s="12"/>
      <c r="E55" s="12"/>
      <c r="F55" s="12"/>
      <c r="G55" s="12"/>
      <c r="H55" s="12"/>
      <c r="I55" s="12"/>
      <c r="J55" s="12"/>
      <c r="K55" s="12"/>
    </row>
    <row r="56" spans="2:13" x14ac:dyDescent="0.25">
      <c r="C56" s="12"/>
      <c r="D56" s="12"/>
      <c r="E56" s="12"/>
      <c r="F56" s="12"/>
      <c r="G56" s="12"/>
      <c r="H56" s="12"/>
      <c r="I56" s="12"/>
      <c r="J56" s="12"/>
      <c r="K56" s="12"/>
    </row>
    <row r="57" spans="2:13" x14ac:dyDescent="0.25">
      <c r="C57" s="12"/>
      <c r="D57" s="12"/>
      <c r="E57" s="12"/>
      <c r="F57" s="12"/>
      <c r="G57" s="12"/>
      <c r="H57" s="12"/>
      <c r="I57" s="12"/>
      <c r="J57" s="12"/>
      <c r="K57" s="12"/>
    </row>
    <row r="58" spans="2:13" x14ac:dyDescent="0.25">
      <c r="C58" s="12"/>
      <c r="D58" s="12"/>
      <c r="E58" s="12"/>
      <c r="F58" s="12"/>
      <c r="G58" s="12"/>
      <c r="H58" s="12"/>
      <c r="I58" s="12"/>
      <c r="J58" s="12"/>
      <c r="K58" s="12"/>
    </row>
    <row r="59" spans="2:13" x14ac:dyDescent="0.25">
      <c r="C59" s="12"/>
      <c r="D59" s="12"/>
      <c r="E59" s="12"/>
      <c r="F59" s="12"/>
      <c r="G59" s="12"/>
      <c r="H59" s="12"/>
      <c r="I59" s="12"/>
      <c r="J59" s="12"/>
      <c r="K59" s="12"/>
    </row>
    <row r="60" spans="2:13" x14ac:dyDescent="0.25">
      <c r="C60" s="12"/>
      <c r="D60" s="12"/>
      <c r="E60" s="12"/>
      <c r="F60" s="12"/>
      <c r="G60" s="12"/>
      <c r="H60" s="12"/>
      <c r="I60" s="12"/>
      <c r="J60" s="12"/>
      <c r="K60" s="12"/>
    </row>
    <row r="61" spans="2:13" x14ac:dyDescent="0.25">
      <c r="C61" s="12"/>
      <c r="D61" s="12"/>
      <c r="E61" s="12"/>
      <c r="F61" s="12"/>
      <c r="G61" s="12"/>
      <c r="H61" s="12"/>
      <c r="I61" s="12"/>
      <c r="J61" s="12"/>
      <c r="K61" s="12"/>
    </row>
    <row r="62" spans="2:13" x14ac:dyDescent="0.25">
      <c r="C62" s="12"/>
      <c r="D62" s="12"/>
      <c r="E62" s="12"/>
      <c r="F62" s="12"/>
      <c r="G62" s="12"/>
      <c r="H62" s="12"/>
      <c r="I62" s="12"/>
      <c r="J62" s="12"/>
      <c r="K62" s="12"/>
    </row>
    <row r="63" spans="2:13" x14ac:dyDescent="0.25">
      <c r="C63" s="12"/>
      <c r="D63" s="12"/>
      <c r="E63" s="12"/>
      <c r="F63" s="12"/>
      <c r="G63" s="12"/>
      <c r="H63" s="12"/>
      <c r="I63" s="12"/>
      <c r="J63" s="12"/>
      <c r="K63" s="12"/>
    </row>
    <row r="64" spans="2:13" x14ac:dyDescent="0.25">
      <c r="C64" s="12"/>
      <c r="D64" s="12"/>
      <c r="E64" s="12"/>
      <c r="F64" s="12"/>
      <c r="G64" s="12"/>
      <c r="H64" s="12"/>
      <c r="I64" s="12"/>
      <c r="J64" s="12"/>
      <c r="K64" s="12"/>
    </row>
    <row r="65" spans="3:11" x14ac:dyDescent="0.25">
      <c r="C65" s="12"/>
      <c r="D65" s="12"/>
      <c r="E65" s="12"/>
      <c r="F65" s="12"/>
      <c r="G65" s="12"/>
      <c r="H65" s="12"/>
      <c r="I65" s="12"/>
      <c r="J65" s="12"/>
      <c r="K65" s="12"/>
    </row>
    <row r="66" spans="3:11" x14ac:dyDescent="0.25">
      <c r="C66" s="12"/>
      <c r="D66" s="12"/>
      <c r="E66" s="12"/>
      <c r="F66" s="12"/>
      <c r="G66" s="12"/>
      <c r="H66" s="12"/>
      <c r="I66" s="12"/>
      <c r="J66" s="12"/>
      <c r="K66" s="12"/>
    </row>
    <row r="67" spans="3:11" ht="15" customHeight="1" x14ac:dyDescent="0.25">
      <c r="C67" s="12"/>
      <c r="D67" s="12"/>
      <c r="E67" s="12"/>
      <c r="F67" s="12"/>
      <c r="G67" s="12"/>
      <c r="H67" s="12"/>
      <c r="I67" s="12"/>
      <c r="J67" s="12"/>
      <c r="K67" s="12"/>
    </row>
    <row r="68" spans="3:11" ht="15" customHeight="1" x14ac:dyDescent="0.25">
      <c r="C68" s="12"/>
      <c r="D68" s="12"/>
      <c r="E68" s="12"/>
      <c r="F68" s="12"/>
      <c r="G68" s="12"/>
      <c r="H68" s="12"/>
      <c r="I68" s="12"/>
      <c r="J68" s="12"/>
      <c r="K68" s="12"/>
    </row>
    <row r="69" spans="3:11" x14ac:dyDescent="0.25">
      <c r="C69" s="12"/>
      <c r="D69" s="12"/>
      <c r="E69" s="12"/>
      <c r="F69" s="12"/>
      <c r="G69" s="12"/>
      <c r="H69" s="12"/>
      <c r="I69" s="12"/>
      <c r="J69" s="12"/>
      <c r="K69" s="12"/>
    </row>
    <row r="70" spans="3:11" x14ac:dyDescent="0.25">
      <c r="C70" s="12"/>
      <c r="D70" s="12"/>
      <c r="E70" s="12"/>
      <c r="F70" s="12"/>
      <c r="G70" s="12"/>
      <c r="H70" s="12"/>
      <c r="I70" s="12"/>
      <c r="J70" s="12"/>
      <c r="K70" s="12"/>
    </row>
    <row r="71" spans="3:11" x14ac:dyDescent="0.25">
      <c r="C71" s="12"/>
      <c r="D71" s="12"/>
      <c r="E71" s="12"/>
      <c r="F71" s="12"/>
      <c r="G71" s="12"/>
      <c r="H71" s="12"/>
      <c r="I71" s="12"/>
      <c r="J71" s="12"/>
      <c r="K71" s="12"/>
    </row>
    <row r="72" spans="3:11" x14ac:dyDescent="0.25">
      <c r="C72" s="12"/>
      <c r="D72" s="12"/>
      <c r="E72" s="12"/>
      <c r="F72" s="12"/>
      <c r="G72" s="12"/>
      <c r="H72" s="12"/>
      <c r="I72" s="12"/>
      <c r="J72" s="12"/>
      <c r="K72" s="12"/>
    </row>
  </sheetData>
  <mergeCells count="1">
    <mergeCell ref="H21:I21"/>
  </mergeCells>
  <pageMargins left="0.7" right="0.7" top="0.75" bottom="0.75" header="0.3" footer="0.3"/>
  <pageSetup scale="4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9:O7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25.5703125" style="3" customWidth="1"/>
    <col min="11" max="11" width="16.7109375" style="3" customWidth="1"/>
    <col min="12" max="12" width="18.5703125" style="3" customWidth="1"/>
    <col min="13" max="13" width="25.85546875" style="3" customWidth="1"/>
    <col min="14" max="14" width="25" style="3" customWidth="1"/>
    <col min="15" max="15" width="26.140625" style="3" customWidth="1"/>
    <col min="16" max="16" width="17" style="3" customWidth="1"/>
    <col min="17" max="17" width="6.28515625" style="3" customWidth="1"/>
    <col min="18" max="18" width="17.28515625" style="3" customWidth="1"/>
    <col min="19" max="19" width="6.28515625" style="3" customWidth="1"/>
    <col min="20" max="20" width="14.7109375" style="3" customWidth="1"/>
    <col min="21" max="21" width="9.140625" style="3"/>
    <col min="22" max="22" width="17.42578125" style="3" customWidth="1"/>
    <col min="23" max="16384" width="9.140625" style="3"/>
  </cols>
  <sheetData>
    <row r="19" spans="6:15" ht="36.6" customHeight="1" x14ac:dyDescent="0.25"/>
    <row r="20" spans="6:15" ht="2.25" customHeight="1" x14ac:dyDescent="0.25"/>
    <row r="21" spans="6:15" ht="33.6" customHeight="1" x14ac:dyDescent="0.25">
      <c r="F21" s="12"/>
      <c r="G21" s="12"/>
      <c r="H21" s="84" t="s">
        <v>4</v>
      </c>
      <c r="I21" s="85"/>
      <c r="M21" s="92" t="s">
        <v>52</v>
      </c>
      <c r="N21" s="93"/>
      <c r="O21" s="94"/>
    </row>
    <row r="22" spans="6:15" ht="47.45" customHeight="1" x14ac:dyDescent="0.35">
      <c r="F22" s="14" t="s">
        <v>1</v>
      </c>
      <c r="G22" s="15" t="s">
        <v>34</v>
      </c>
      <c r="H22" s="26" t="s">
        <v>32</v>
      </c>
      <c r="I22" s="27" t="s">
        <v>33</v>
      </c>
      <c r="K22" s="14" t="s">
        <v>1</v>
      </c>
      <c r="L22" s="15" t="s">
        <v>34</v>
      </c>
      <c r="M22" s="42" t="s">
        <v>32</v>
      </c>
      <c r="N22" s="41" t="s">
        <v>51</v>
      </c>
    </row>
    <row r="23" spans="6:15" ht="28.15" customHeight="1" x14ac:dyDescent="0.25">
      <c r="F23" s="16">
        <v>1</v>
      </c>
      <c r="G23" s="16">
        <v>48</v>
      </c>
      <c r="H23" s="16">
        <v>498</v>
      </c>
      <c r="I23" s="16">
        <v>489</v>
      </c>
      <c r="K23" s="16">
        <v>1</v>
      </c>
      <c r="L23" s="16">
        <v>48</v>
      </c>
      <c r="M23" s="16">
        <v>498</v>
      </c>
      <c r="N23" s="16">
        <f t="shared" ref="N23:N28" si="0">ABS(L23-M23)</f>
        <v>450</v>
      </c>
    </row>
    <row r="24" spans="6:15" ht="32.450000000000003" customHeight="1" x14ac:dyDescent="0.25">
      <c r="F24" s="16">
        <v>2</v>
      </c>
      <c r="G24" s="16">
        <v>49</v>
      </c>
      <c r="H24" s="16">
        <v>494</v>
      </c>
      <c r="I24" s="16">
        <v>475</v>
      </c>
      <c r="K24" s="16">
        <v>2</v>
      </c>
      <c r="L24" s="16">
        <v>49</v>
      </c>
      <c r="M24" s="16">
        <v>494</v>
      </c>
      <c r="N24" s="16">
        <f t="shared" si="0"/>
        <v>445</v>
      </c>
    </row>
    <row r="25" spans="6:15" ht="25.9" customHeight="1" x14ac:dyDescent="0.25">
      <c r="F25" s="16">
        <v>3</v>
      </c>
      <c r="G25" s="16">
        <v>50</v>
      </c>
      <c r="H25" s="16">
        <v>481</v>
      </c>
      <c r="I25" s="16">
        <v>490</v>
      </c>
      <c r="K25" s="16">
        <v>3</v>
      </c>
      <c r="L25" s="16">
        <v>50</v>
      </c>
      <c r="M25" s="16">
        <v>481</v>
      </c>
      <c r="N25" s="16">
        <f t="shared" si="0"/>
        <v>431</v>
      </c>
    </row>
    <row r="26" spans="6:15" ht="25.9" customHeight="1" x14ac:dyDescent="0.25">
      <c r="F26" s="16">
        <v>4</v>
      </c>
      <c r="G26" s="16">
        <v>75</v>
      </c>
      <c r="H26" s="16">
        <v>480</v>
      </c>
      <c r="I26" s="16">
        <v>465</v>
      </c>
      <c r="K26" s="16">
        <v>4</v>
      </c>
      <c r="L26" s="16">
        <v>75</v>
      </c>
      <c r="M26" s="16">
        <v>480</v>
      </c>
      <c r="N26" s="16">
        <f t="shared" si="0"/>
        <v>405</v>
      </c>
    </row>
    <row r="27" spans="6:15" ht="34.9" customHeight="1" x14ac:dyDescent="0.25">
      <c r="F27" s="16">
        <v>5</v>
      </c>
      <c r="G27" s="16">
        <v>83</v>
      </c>
      <c r="H27" s="16">
        <v>497</v>
      </c>
      <c r="I27" s="16">
        <v>487</v>
      </c>
      <c r="K27" s="16">
        <v>5</v>
      </c>
      <c r="L27" s="16">
        <v>83</v>
      </c>
      <c r="M27" s="16">
        <v>497</v>
      </c>
      <c r="N27" s="16">
        <f t="shared" si="0"/>
        <v>414</v>
      </c>
    </row>
    <row r="28" spans="6:15" ht="31.15" customHeight="1" x14ac:dyDescent="0.25">
      <c r="F28" s="16">
        <v>6</v>
      </c>
      <c r="G28" s="16">
        <v>492</v>
      </c>
      <c r="H28" s="16">
        <v>477</v>
      </c>
      <c r="I28" s="16">
        <v>492</v>
      </c>
      <c r="K28" s="16">
        <v>6</v>
      </c>
      <c r="L28" s="16">
        <v>492</v>
      </c>
      <c r="M28" s="16">
        <v>477</v>
      </c>
      <c r="N28" s="16">
        <f t="shared" si="0"/>
        <v>15</v>
      </c>
      <c r="O28" s="39">
        <f>SUM(N23:N28)/6</f>
        <v>360</v>
      </c>
    </row>
    <row r="29" spans="6:15" ht="16.899999999999999" customHeight="1" x14ac:dyDescent="0.25"/>
    <row r="30" spans="6:15" ht="16.899999999999999" customHeight="1" x14ac:dyDescent="0.25"/>
    <row r="31" spans="6:15" ht="16.899999999999999" customHeight="1" x14ac:dyDescent="0.25">
      <c r="M31" s="86" t="s">
        <v>52</v>
      </c>
      <c r="N31" s="87"/>
      <c r="O31" s="88"/>
    </row>
    <row r="32" spans="6:15" ht="19.899999999999999" customHeight="1" x14ac:dyDescent="0.25">
      <c r="M32" s="89"/>
      <c r="N32" s="90"/>
      <c r="O32" s="91"/>
    </row>
    <row r="33" spans="3:15" ht="54" customHeight="1" x14ac:dyDescent="0.35">
      <c r="K33" s="14" t="s">
        <v>1</v>
      </c>
      <c r="L33" s="15" t="s">
        <v>34</v>
      </c>
      <c r="M33" s="41" t="s">
        <v>33</v>
      </c>
      <c r="N33" s="41" t="s">
        <v>51</v>
      </c>
    </row>
    <row r="34" spans="3:15" ht="27" customHeight="1" x14ac:dyDescent="0.25">
      <c r="K34" s="16">
        <v>1</v>
      </c>
      <c r="L34" s="16">
        <v>48</v>
      </c>
      <c r="M34" s="16">
        <v>489</v>
      </c>
      <c r="N34" s="16">
        <f>ABS(L34-M34)</f>
        <v>441</v>
      </c>
    </row>
    <row r="35" spans="3:15" ht="31.9" customHeight="1" x14ac:dyDescent="0.25">
      <c r="K35" s="16">
        <v>2</v>
      </c>
      <c r="L35" s="16">
        <v>49</v>
      </c>
      <c r="M35" s="16">
        <v>475</v>
      </c>
      <c r="N35" s="16">
        <f t="shared" ref="N35:N39" si="1">ABS(L35-M35)</f>
        <v>426</v>
      </c>
    </row>
    <row r="36" spans="3:15" ht="22.9" customHeight="1" x14ac:dyDescent="0.25">
      <c r="F36" s="12"/>
      <c r="G36" s="12"/>
      <c r="H36" s="12"/>
      <c r="I36" s="12"/>
      <c r="K36" s="16">
        <v>3</v>
      </c>
      <c r="L36" s="16">
        <v>50</v>
      </c>
      <c r="M36" s="16">
        <v>490</v>
      </c>
      <c r="N36" s="16">
        <f t="shared" si="1"/>
        <v>440</v>
      </c>
    </row>
    <row r="37" spans="3:15" ht="26.45" customHeight="1" x14ac:dyDescent="0.25">
      <c r="E37" s="12"/>
      <c r="F37" s="12"/>
      <c r="G37" s="12"/>
      <c r="H37" s="12"/>
      <c r="I37" s="12"/>
      <c r="K37" s="16">
        <v>4</v>
      </c>
      <c r="L37" s="16">
        <v>75</v>
      </c>
      <c r="M37" s="16">
        <v>465</v>
      </c>
      <c r="N37" s="16">
        <f t="shared" si="1"/>
        <v>390</v>
      </c>
    </row>
    <row r="38" spans="3:15" ht="30" customHeight="1" x14ac:dyDescent="0.25">
      <c r="E38" s="12"/>
      <c r="F38" s="12"/>
      <c r="G38" s="12"/>
      <c r="H38" s="12"/>
      <c r="I38" s="12"/>
      <c r="K38" s="16">
        <v>5</v>
      </c>
      <c r="L38" s="16">
        <v>83</v>
      </c>
      <c r="M38" s="16">
        <v>487</v>
      </c>
      <c r="N38" s="16">
        <f t="shared" si="1"/>
        <v>404</v>
      </c>
    </row>
    <row r="39" spans="3:15" ht="34.9" customHeight="1" x14ac:dyDescent="0.25">
      <c r="E39" s="12"/>
      <c r="F39" s="12"/>
      <c r="G39" s="12"/>
      <c r="H39" s="12"/>
      <c r="I39" s="12"/>
      <c r="J39" s="12"/>
      <c r="K39" s="16">
        <v>6</v>
      </c>
      <c r="L39" s="16">
        <v>492</v>
      </c>
      <c r="M39" s="16">
        <v>492</v>
      </c>
      <c r="N39" s="16">
        <f t="shared" si="1"/>
        <v>0</v>
      </c>
      <c r="O39" s="40">
        <f>SUM(N34:N39)/6</f>
        <v>350.16666666666669</v>
      </c>
    </row>
    <row r="40" spans="3:15" ht="24" customHeight="1" x14ac:dyDescent="0.25">
      <c r="E40" s="12"/>
      <c r="F40" s="12"/>
      <c r="G40" s="12"/>
      <c r="H40" s="12"/>
      <c r="I40" s="12"/>
      <c r="J40" s="12"/>
    </row>
    <row r="41" spans="3:15" ht="24.6" customHeight="1" x14ac:dyDescent="0.25">
      <c r="E41" s="12"/>
      <c r="F41" s="12"/>
      <c r="G41" s="12"/>
      <c r="H41" s="12"/>
      <c r="I41" s="12"/>
      <c r="J41" s="12"/>
    </row>
    <row r="42" spans="3:15" ht="22.15" customHeight="1" x14ac:dyDescent="0.25">
      <c r="E42" s="12"/>
      <c r="F42" s="12"/>
      <c r="G42" s="12"/>
      <c r="H42" s="12"/>
      <c r="I42" s="12"/>
      <c r="J42" s="12"/>
    </row>
    <row r="43" spans="3:15" ht="21.6" customHeight="1" x14ac:dyDescent="0.25">
      <c r="E43" s="12"/>
      <c r="F43" s="12"/>
      <c r="G43" s="12"/>
      <c r="H43" s="12"/>
      <c r="I43" s="12"/>
      <c r="J43" s="12"/>
    </row>
    <row r="44" spans="3:15" ht="27.6" customHeight="1" x14ac:dyDescent="0.25">
      <c r="E44" s="12"/>
      <c r="F44" s="12"/>
      <c r="G44" s="12"/>
      <c r="H44" s="12"/>
      <c r="I44" s="12"/>
      <c r="J44" s="12"/>
    </row>
    <row r="45" spans="3:15" x14ac:dyDescent="0.25">
      <c r="C45" s="12"/>
      <c r="D45" s="12"/>
      <c r="E45" s="12"/>
      <c r="F45" s="12"/>
      <c r="G45" s="12"/>
      <c r="H45" s="12"/>
      <c r="I45" s="12"/>
      <c r="J45" s="12"/>
    </row>
    <row r="46" spans="3:15" x14ac:dyDescent="0.25">
      <c r="C46" s="12"/>
      <c r="D46" s="12"/>
      <c r="E46" s="12"/>
      <c r="F46" s="12"/>
      <c r="G46" s="12"/>
      <c r="H46" s="12"/>
      <c r="I46" s="12"/>
      <c r="J46" s="12"/>
    </row>
    <row r="47" spans="3:15" x14ac:dyDescent="0.25">
      <c r="C47" s="12"/>
      <c r="D47" s="12"/>
      <c r="E47" s="12"/>
      <c r="F47" s="12"/>
      <c r="G47" s="12"/>
      <c r="H47" s="12"/>
      <c r="I47" s="12"/>
      <c r="J47" s="12"/>
    </row>
    <row r="48" spans="3:15" ht="15" customHeight="1" x14ac:dyDescent="0.25">
      <c r="C48" s="12"/>
      <c r="D48" s="12"/>
      <c r="E48" s="12"/>
      <c r="F48" s="12"/>
      <c r="G48" s="12"/>
      <c r="H48" s="12"/>
      <c r="I48" s="12"/>
      <c r="J48" s="12"/>
      <c r="L48" s="4"/>
    </row>
    <row r="49" spans="2:12" ht="14.45" customHeight="1" x14ac:dyDescent="0.25">
      <c r="B49" s="10"/>
      <c r="C49" s="12"/>
      <c r="D49" s="12"/>
      <c r="E49" s="12"/>
      <c r="F49" s="12"/>
      <c r="G49" s="12"/>
      <c r="H49" s="12"/>
      <c r="I49" s="12"/>
      <c r="J49" s="12"/>
      <c r="L49" s="4"/>
    </row>
    <row r="50" spans="2:12" ht="14.45" customHeight="1" x14ac:dyDescent="0.25">
      <c r="B50" s="10"/>
      <c r="C50" s="12"/>
      <c r="D50" s="12"/>
      <c r="E50" s="12"/>
      <c r="F50" s="12"/>
      <c r="G50" s="12"/>
      <c r="H50" s="12"/>
      <c r="I50" s="12"/>
      <c r="J50" s="12"/>
      <c r="L50" s="4"/>
    </row>
    <row r="51" spans="2:12" x14ac:dyDescent="0.25">
      <c r="C51" s="12"/>
      <c r="D51" s="12"/>
      <c r="E51" s="12"/>
      <c r="F51" s="12"/>
      <c r="G51" s="12"/>
      <c r="H51" s="12"/>
      <c r="I51" s="12"/>
      <c r="J51" s="12"/>
      <c r="L51" s="4"/>
    </row>
    <row r="52" spans="2:12" x14ac:dyDescent="0.25">
      <c r="C52" s="12"/>
      <c r="D52" s="12"/>
      <c r="E52" s="12"/>
      <c r="F52" s="12"/>
      <c r="G52" s="12"/>
      <c r="H52" s="12"/>
      <c r="I52" s="12"/>
      <c r="J52" s="12"/>
      <c r="L52" s="4"/>
    </row>
    <row r="53" spans="2:12" x14ac:dyDescent="0.25">
      <c r="C53" s="12"/>
      <c r="D53" s="12"/>
      <c r="E53" s="12"/>
      <c r="F53" s="12"/>
      <c r="G53" s="12"/>
      <c r="H53" s="12"/>
      <c r="I53" s="12"/>
      <c r="J53" s="12"/>
    </row>
    <row r="54" spans="2:12" x14ac:dyDescent="0.25">
      <c r="C54" s="12"/>
      <c r="D54" s="12"/>
      <c r="E54" s="12"/>
      <c r="F54" s="12"/>
      <c r="G54" s="12"/>
      <c r="H54" s="12"/>
      <c r="I54" s="12"/>
      <c r="J54" s="12"/>
    </row>
    <row r="55" spans="2:12" x14ac:dyDescent="0.25">
      <c r="C55" s="12"/>
      <c r="D55" s="12"/>
      <c r="E55" s="12"/>
      <c r="F55" s="12"/>
      <c r="G55" s="12"/>
      <c r="H55" s="12"/>
      <c r="I55" s="12"/>
      <c r="J55" s="12"/>
    </row>
    <row r="56" spans="2:12" x14ac:dyDescent="0.25">
      <c r="C56" s="12"/>
      <c r="D56" s="12"/>
      <c r="E56" s="12"/>
      <c r="F56" s="12"/>
      <c r="G56" s="12"/>
      <c r="H56" s="12"/>
      <c r="I56" s="12"/>
      <c r="J56" s="12"/>
    </row>
    <row r="57" spans="2:12" x14ac:dyDescent="0.25">
      <c r="C57" s="12"/>
      <c r="D57" s="12"/>
      <c r="E57" s="12"/>
      <c r="F57" s="12"/>
      <c r="G57" s="12"/>
      <c r="H57" s="12"/>
      <c r="I57" s="12"/>
      <c r="J57" s="12"/>
    </row>
    <row r="58" spans="2:12" x14ac:dyDescent="0.25">
      <c r="C58" s="12"/>
      <c r="D58" s="12"/>
      <c r="E58" s="12"/>
      <c r="F58" s="12"/>
      <c r="G58" s="12"/>
      <c r="H58" s="12"/>
      <c r="I58" s="12"/>
      <c r="J58" s="12"/>
    </row>
    <row r="59" spans="2:12" x14ac:dyDescent="0.25">
      <c r="C59" s="12"/>
      <c r="D59" s="12"/>
      <c r="E59" s="12"/>
      <c r="F59" s="12"/>
      <c r="G59" s="12"/>
      <c r="H59" s="12"/>
      <c r="I59" s="12"/>
      <c r="J59" s="12"/>
    </row>
    <row r="60" spans="2:12" x14ac:dyDescent="0.25">
      <c r="C60" s="12"/>
      <c r="D60" s="12"/>
      <c r="E60" s="12"/>
      <c r="F60" s="12"/>
      <c r="G60" s="12"/>
      <c r="H60" s="12"/>
      <c r="I60" s="12"/>
      <c r="J60" s="12"/>
    </row>
    <row r="61" spans="2:12" x14ac:dyDescent="0.25">
      <c r="C61" s="12"/>
      <c r="D61" s="12"/>
      <c r="E61" s="12"/>
      <c r="F61" s="12"/>
      <c r="G61" s="12"/>
      <c r="H61" s="12"/>
      <c r="I61" s="12"/>
      <c r="J61" s="12"/>
    </row>
    <row r="62" spans="2:12" x14ac:dyDescent="0.25">
      <c r="C62" s="12"/>
      <c r="D62" s="12"/>
      <c r="E62" s="12"/>
      <c r="F62" s="12"/>
      <c r="G62" s="12"/>
      <c r="H62" s="12"/>
      <c r="I62" s="12"/>
      <c r="J62" s="12"/>
    </row>
    <row r="63" spans="2:12" x14ac:dyDescent="0.25">
      <c r="C63" s="12"/>
      <c r="D63" s="12"/>
      <c r="E63" s="12"/>
      <c r="F63" s="12"/>
      <c r="G63" s="12"/>
      <c r="H63" s="12"/>
      <c r="I63" s="12"/>
      <c r="J63" s="12"/>
    </row>
    <row r="64" spans="2:12" x14ac:dyDescent="0.25">
      <c r="C64" s="12"/>
      <c r="D64" s="12"/>
      <c r="E64" s="12"/>
      <c r="F64" s="12"/>
      <c r="G64" s="12"/>
      <c r="H64" s="12"/>
      <c r="I64" s="12"/>
      <c r="J64" s="12"/>
    </row>
    <row r="65" spans="3:10" x14ac:dyDescent="0.25">
      <c r="C65" s="12"/>
      <c r="D65" s="12"/>
      <c r="E65" s="12"/>
      <c r="F65" s="12"/>
      <c r="G65" s="12"/>
      <c r="H65" s="12"/>
      <c r="I65" s="12"/>
      <c r="J65" s="12"/>
    </row>
    <row r="66" spans="3:10" x14ac:dyDescent="0.25">
      <c r="C66" s="12"/>
      <c r="D66" s="12"/>
      <c r="E66" s="12"/>
      <c r="F66" s="12"/>
      <c r="G66" s="12"/>
      <c r="H66" s="12"/>
      <c r="I66" s="12"/>
      <c r="J66" s="12"/>
    </row>
    <row r="67" spans="3:10" ht="15" customHeight="1" x14ac:dyDescent="0.25">
      <c r="C67" s="12"/>
      <c r="D67" s="12"/>
      <c r="E67" s="12"/>
      <c r="F67" s="12"/>
      <c r="G67" s="12"/>
      <c r="H67" s="12"/>
      <c r="I67" s="12"/>
      <c r="J67" s="12"/>
    </row>
    <row r="68" spans="3:10" ht="15" customHeight="1" x14ac:dyDescent="0.25">
      <c r="C68" s="12"/>
      <c r="D68" s="12"/>
      <c r="E68" s="12"/>
      <c r="F68" s="12"/>
      <c r="G68" s="12"/>
      <c r="H68" s="12"/>
      <c r="I68" s="12"/>
      <c r="J68" s="12"/>
    </row>
    <row r="69" spans="3:10" x14ac:dyDescent="0.25">
      <c r="C69" s="12"/>
      <c r="D69" s="12"/>
      <c r="E69" s="12"/>
      <c r="F69" s="12"/>
      <c r="G69" s="12"/>
      <c r="H69" s="12"/>
      <c r="I69" s="12"/>
      <c r="J69" s="12"/>
    </row>
    <row r="70" spans="3:10" x14ac:dyDescent="0.25">
      <c r="C70" s="12"/>
      <c r="D70" s="12"/>
      <c r="E70" s="12"/>
      <c r="F70" s="12"/>
      <c r="G70" s="12"/>
      <c r="H70" s="12"/>
      <c r="I70" s="12"/>
      <c r="J70" s="12"/>
    </row>
    <row r="71" spans="3:10" x14ac:dyDescent="0.25">
      <c r="C71" s="12"/>
      <c r="D71" s="12"/>
      <c r="E71" s="12"/>
      <c r="F71" s="12"/>
      <c r="G71" s="12"/>
      <c r="H71" s="12"/>
      <c r="I71" s="12"/>
      <c r="J71" s="12"/>
    </row>
    <row r="72" spans="3:10" x14ac:dyDescent="0.25">
      <c r="C72" s="12"/>
      <c r="D72" s="12"/>
      <c r="E72" s="12"/>
      <c r="F72" s="12"/>
      <c r="G72" s="12"/>
      <c r="H72" s="12"/>
      <c r="I72" s="12"/>
      <c r="J72" s="12"/>
    </row>
  </sheetData>
  <mergeCells count="3">
    <mergeCell ref="H21:I21"/>
    <mergeCell ref="M31:O32"/>
    <mergeCell ref="M21:O21"/>
  </mergeCells>
  <pageMargins left="0.7" right="0.7" top="0.75" bottom="0.75" header="0.3" footer="0.3"/>
  <pageSetup scale="3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466E-5F3B-4C7A-A96E-0644EF23550F}">
  <sheetPr>
    <pageSetUpPr fitToPage="1"/>
  </sheetPr>
  <dimension ref="D22:M6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3.28515625" style="3" customWidth="1"/>
    <col min="5" max="5" width="13.7109375" style="3" customWidth="1"/>
    <col min="6" max="6" width="4.7109375" style="3" customWidth="1"/>
    <col min="7" max="7" width="18.42578125" style="3" customWidth="1"/>
    <col min="8" max="8" width="5" style="3" customWidth="1"/>
    <col min="9" max="9" width="18.140625" style="3" customWidth="1"/>
    <col min="10" max="10" width="5.7109375" style="3" customWidth="1"/>
    <col min="11" max="11" width="14.7109375" style="3" customWidth="1"/>
    <col min="12" max="12" width="11.5703125" style="3" customWidth="1"/>
    <col min="13" max="13" width="20.4257812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22" spans="4:11" ht="22.5" x14ac:dyDescent="0.25">
      <c r="D22" s="17" t="s">
        <v>58</v>
      </c>
      <c r="E22" s="17" t="s">
        <v>53</v>
      </c>
      <c r="G22" s="17" t="s">
        <v>4</v>
      </c>
      <c r="I22" s="17" t="s">
        <v>59</v>
      </c>
      <c r="K22" s="17" t="s">
        <v>51</v>
      </c>
    </row>
    <row r="23" spans="4:11" ht="21" x14ac:dyDescent="0.25">
      <c r="D23" s="51">
        <v>1</v>
      </c>
      <c r="E23" s="52">
        <v>332</v>
      </c>
      <c r="G23" s="53" t="e">
        <v>#N/A</v>
      </c>
      <c r="I23" s="53" t="e">
        <f>E23-G23</f>
        <v>#N/A</v>
      </c>
      <c r="K23" s="53" t="e">
        <f>ABS(I23)</f>
        <v>#N/A</v>
      </c>
    </row>
    <row r="24" spans="4:11" ht="21" x14ac:dyDescent="0.25">
      <c r="D24" s="51">
        <v>2</v>
      </c>
      <c r="E24" s="52">
        <v>694</v>
      </c>
      <c r="G24" s="53">
        <f>E23</f>
        <v>332</v>
      </c>
      <c r="I24" s="53">
        <f t="shared" ref="I24:I35" si="0">E24-G24</f>
        <v>362</v>
      </c>
      <c r="K24" s="53">
        <f t="shared" ref="K24:K35" si="1">ABS(I24)</f>
        <v>362</v>
      </c>
    </row>
    <row r="25" spans="4:11" ht="30" customHeight="1" x14ac:dyDescent="0.25">
      <c r="D25" s="51">
        <v>3</v>
      </c>
      <c r="E25" s="52">
        <v>518</v>
      </c>
      <c r="G25" s="53">
        <f t="shared" ref="G25:G35" si="2">0.2*E24+0.8*G24</f>
        <v>404.40000000000003</v>
      </c>
      <c r="I25" s="53">
        <f t="shared" si="0"/>
        <v>113.59999999999997</v>
      </c>
      <c r="K25" s="53">
        <f t="shared" si="1"/>
        <v>113.59999999999997</v>
      </c>
    </row>
    <row r="26" spans="4:11" ht="28.15" customHeight="1" x14ac:dyDescent="0.25">
      <c r="D26" s="51">
        <v>4</v>
      </c>
      <c r="E26" s="52">
        <v>222</v>
      </c>
      <c r="G26" s="53">
        <f t="shared" si="2"/>
        <v>427.12000000000006</v>
      </c>
      <c r="I26" s="53">
        <f t="shared" si="0"/>
        <v>-205.12000000000006</v>
      </c>
      <c r="K26" s="53">
        <f t="shared" si="1"/>
        <v>205.12000000000006</v>
      </c>
    </row>
    <row r="27" spans="4:11" ht="21" customHeight="1" x14ac:dyDescent="0.25">
      <c r="D27" s="51">
        <v>5</v>
      </c>
      <c r="E27" s="52">
        <v>209</v>
      </c>
      <c r="G27" s="53">
        <f t="shared" si="2"/>
        <v>386.09600000000012</v>
      </c>
      <c r="I27" s="53">
        <f t="shared" si="0"/>
        <v>-177.09600000000012</v>
      </c>
      <c r="K27" s="53">
        <f t="shared" si="1"/>
        <v>177.09600000000012</v>
      </c>
    </row>
    <row r="28" spans="4:11" ht="21" customHeight="1" x14ac:dyDescent="0.25">
      <c r="D28" s="51">
        <v>6</v>
      </c>
      <c r="E28" s="52">
        <v>172</v>
      </c>
      <c r="G28" s="53">
        <f t="shared" si="2"/>
        <v>350.67680000000013</v>
      </c>
      <c r="I28" s="53">
        <f t="shared" si="0"/>
        <v>-178.67680000000013</v>
      </c>
      <c r="K28" s="53">
        <f t="shared" si="1"/>
        <v>178.67680000000013</v>
      </c>
    </row>
    <row r="29" spans="4:11" ht="21" customHeight="1" x14ac:dyDescent="0.25">
      <c r="D29" s="51">
        <v>7</v>
      </c>
      <c r="E29" s="52">
        <v>366</v>
      </c>
      <c r="G29" s="53">
        <f t="shared" si="2"/>
        <v>314.94144000000011</v>
      </c>
      <c r="I29" s="53">
        <f t="shared" si="0"/>
        <v>51.058559999999886</v>
      </c>
      <c r="K29" s="53">
        <f t="shared" si="1"/>
        <v>51.058559999999886</v>
      </c>
    </row>
    <row r="30" spans="4:11" ht="21" customHeight="1" x14ac:dyDescent="0.25">
      <c r="D30" s="51">
        <v>8</v>
      </c>
      <c r="E30" s="52">
        <v>512</v>
      </c>
      <c r="G30" s="53">
        <f t="shared" si="2"/>
        <v>325.15315200000009</v>
      </c>
      <c r="I30" s="53">
        <f t="shared" si="0"/>
        <v>186.84684799999991</v>
      </c>
      <c r="K30" s="53">
        <f t="shared" si="1"/>
        <v>186.84684799999991</v>
      </c>
    </row>
    <row r="31" spans="4:11" ht="21" customHeight="1" x14ac:dyDescent="0.25">
      <c r="D31" s="51">
        <v>9</v>
      </c>
      <c r="E31" s="52">
        <v>667</v>
      </c>
      <c r="G31" s="53">
        <f t="shared" si="2"/>
        <v>362.52252160000012</v>
      </c>
      <c r="I31" s="53">
        <f t="shared" si="0"/>
        <v>304.47747839999988</v>
      </c>
      <c r="K31" s="53">
        <f t="shared" si="1"/>
        <v>304.47747839999988</v>
      </c>
    </row>
    <row r="32" spans="4:11" ht="21" customHeight="1" x14ac:dyDescent="0.25">
      <c r="D32" s="51">
        <v>10</v>
      </c>
      <c r="E32" s="52">
        <v>571</v>
      </c>
      <c r="G32" s="53">
        <f t="shared" si="2"/>
        <v>423.41801728000007</v>
      </c>
      <c r="I32" s="53">
        <f t="shared" si="0"/>
        <v>147.58198271999993</v>
      </c>
      <c r="K32" s="53">
        <f t="shared" si="1"/>
        <v>147.58198271999993</v>
      </c>
    </row>
    <row r="33" spans="4:13" ht="24.6" customHeight="1" x14ac:dyDescent="0.25">
      <c r="D33" s="51">
        <v>11</v>
      </c>
      <c r="E33" s="52">
        <v>575</v>
      </c>
      <c r="G33" s="53">
        <f t="shared" si="2"/>
        <v>452.93441382400005</v>
      </c>
      <c r="I33" s="53">
        <f t="shared" si="0"/>
        <v>122.06558617599995</v>
      </c>
      <c r="K33" s="53">
        <f t="shared" si="1"/>
        <v>122.06558617599995</v>
      </c>
    </row>
    <row r="34" spans="4:13" ht="23.45" customHeight="1" x14ac:dyDescent="0.25">
      <c r="D34" s="51">
        <v>12</v>
      </c>
      <c r="E34" s="52">
        <v>865</v>
      </c>
      <c r="G34" s="53">
        <f t="shared" si="2"/>
        <v>477.34753105920004</v>
      </c>
      <c r="I34" s="53">
        <f t="shared" si="0"/>
        <v>387.65246894079996</v>
      </c>
      <c r="K34" s="53">
        <f t="shared" si="1"/>
        <v>387.65246894079996</v>
      </c>
    </row>
    <row r="35" spans="4:13" ht="21" customHeight="1" x14ac:dyDescent="0.25">
      <c r="D35" s="51">
        <v>13</v>
      </c>
      <c r="E35" s="52">
        <v>609</v>
      </c>
      <c r="G35" s="53">
        <f t="shared" si="2"/>
        <v>554.87802484736005</v>
      </c>
      <c r="I35" s="53">
        <f t="shared" si="0"/>
        <v>54.121975152639948</v>
      </c>
      <c r="K35" s="53">
        <f t="shared" si="1"/>
        <v>54.121975152639948</v>
      </c>
    </row>
    <row r="36" spans="4:13" ht="25.15" customHeight="1" x14ac:dyDescent="0.25">
      <c r="M36" s="4"/>
    </row>
    <row r="37" spans="4:13" ht="22.9" customHeight="1" x14ac:dyDescent="0.25">
      <c r="K37" s="54">
        <f>SUM(K24:K35)</f>
        <v>2290.2976993894399</v>
      </c>
      <c r="M37" s="4"/>
    </row>
    <row r="38" spans="4:13" ht="21.6" customHeight="1" x14ac:dyDescent="0.25">
      <c r="M38" s="4"/>
    </row>
    <row r="39" spans="4:13" ht="28.5" x14ac:dyDescent="0.25">
      <c r="K39" s="55">
        <f>K37/12</f>
        <v>190.85814161578665</v>
      </c>
    </row>
    <row r="40" spans="4:13" ht="22.9" customHeight="1" x14ac:dyDescent="0.25"/>
    <row r="41" spans="4:13" ht="18.600000000000001" customHeight="1" x14ac:dyDescent="0.25"/>
    <row r="42" spans="4:13" ht="18.600000000000001" customHeight="1" x14ac:dyDescent="0.25"/>
    <row r="43" spans="4:13" ht="19.149999999999999" customHeight="1" x14ac:dyDescent="0.25"/>
    <row r="44" spans="4:13" ht="16.899999999999999" customHeight="1" x14ac:dyDescent="0.25"/>
    <row r="56" spans="6:7" ht="14.45" customHeight="1" x14ac:dyDescent="0.25"/>
    <row r="57" spans="6:7" ht="14.45" customHeight="1" x14ac:dyDescent="0.25"/>
    <row r="58" spans="6:7" ht="14.45" customHeight="1" x14ac:dyDescent="0.25"/>
    <row r="62" spans="6:7" x14ac:dyDescent="0.25">
      <c r="F62" s="18"/>
      <c r="G62" s="18"/>
    </row>
  </sheetData>
  <pageMargins left="0.7" right="0.7" top="0.75" bottom="0.75" header="0.3" footer="0.3"/>
  <pageSetup scale="5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D24:M64"/>
  <sheetViews>
    <sheetView zoomScale="60" zoomScaleNormal="60" workbookViewId="0">
      <selection activeCell="T21" sqref="T21"/>
    </sheetView>
  </sheetViews>
  <sheetFormatPr defaultColWidth="9.140625" defaultRowHeight="15" x14ac:dyDescent="0.25"/>
  <cols>
    <col min="1" max="1" width="9.140625" style="3"/>
    <col min="2" max="2" width="9.28515625" style="3" customWidth="1"/>
    <col min="3" max="3" width="18.42578125" style="3" customWidth="1"/>
    <col min="4" max="4" width="13.28515625" style="3" customWidth="1"/>
    <col min="5" max="5" width="13.7109375" style="3" customWidth="1"/>
    <col min="6" max="6" width="4.7109375" style="3" customWidth="1"/>
    <col min="7" max="7" width="18.42578125" style="3" customWidth="1"/>
    <col min="8" max="8" width="5" style="3" customWidth="1"/>
    <col min="9" max="9" width="18.140625" style="3" customWidth="1"/>
    <col min="10" max="10" width="5.7109375" style="3" customWidth="1"/>
    <col min="11" max="11" width="14.7109375" style="3" customWidth="1"/>
    <col min="12" max="12" width="11.5703125" style="3" customWidth="1"/>
    <col min="13" max="13" width="20.4257812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24" spans="4:11" ht="22.5" x14ac:dyDescent="0.25">
      <c r="D24" s="17" t="s">
        <v>58</v>
      </c>
      <c r="E24" s="17" t="s">
        <v>53</v>
      </c>
      <c r="G24" s="17" t="s">
        <v>4</v>
      </c>
      <c r="I24" s="17" t="s">
        <v>59</v>
      </c>
      <c r="K24" s="17" t="s">
        <v>51</v>
      </c>
    </row>
    <row r="25" spans="4:11" ht="21" x14ac:dyDescent="0.25">
      <c r="D25" s="51">
        <v>1</v>
      </c>
      <c r="E25" s="52">
        <v>332</v>
      </c>
      <c r="G25" s="53" t="e">
        <v>#N/A</v>
      </c>
      <c r="I25" s="53" t="e">
        <f>E25-G25</f>
        <v>#N/A</v>
      </c>
      <c r="K25" s="53" t="e">
        <f>ABS(I25)</f>
        <v>#N/A</v>
      </c>
    </row>
    <row r="26" spans="4:11" ht="21" x14ac:dyDescent="0.25">
      <c r="D26" s="51">
        <v>2</v>
      </c>
      <c r="E26" s="52">
        <v>694</v>
      </c>
      <c r="G26" s="53">
        <f>E25</f>
        <v>332</v>
      </c>
      <c r="I26" s="53">
        <f t="shared" ref="I26:I37" si="0">E26-G26</f>
        <v>362</v>
      </c>
      <c r="K26" s="53">
        <f t="shared" ref="K26:K37" si="1">ABS(I26)</f>
        <v>362</v>
      </c>
    </row>
    <row r="27" spans="4:11" ht="30" customHeight="1" x14ac:dyDescent="0.25">
      <c r="D27" s="51">
        <v>3</v>
      </c>
      <c r="E27" s="52">
        <v>518</v>
      </c>
      <c r="G27" s="53">
        <f t="shared" ref="G27:G37" si="2">0.2*E26+0.8*G26</f>
        <v>404.40000000000003</v>
      </c>
      <c r="I27" s="53">
        <f t="shared" si="0"/>
        <v>113.59999999999997</v>
      </c>
      <c r="K27" s="53">
        <f t="shared" si="1"/>
        <v>113.59999999999997</v>
      </c>
    </row>
    <row r="28" spans="4:11" ht="28.15" customHeight="1" x14ac:dyDescent="0.25">
      <c r="D28" s="51">
        <v>4</v>
      </c>
      <c r="E28" s="52">
        <v>222</v>
      </c>
      <c r="G28" s="53">
        <f t="shared" si="2"/>
        <v>427.12000000000006</v>
      </c>
      <c r="I28" s="53">
        <f t="shared" si="0"/>
        <v>-205.12000000000006</v>
      </c>
      <c r="K28" s="53">
        <f t="shared" si="1"/>
        <v>205.12000000000006</v>
      </c>
    </row>
    <row r="29" spans="4:11" ht="21" customHeight="1" x14ac:dyDescent="0.25">
      <c r="D29" s="51">
        <v>5</v>
      </c>
      <c r="E29" s="52">
        <v>209</v>
      </c>
      <c r="G29" s="53">
        <f t="shared" si="2"/>
        <v>386.09600000000012</v>
      </c>
      <c r="I29" s="53">
        <f t="shared" si="0"/>
        <v>-177.09600000000012</v>
      </c>
      <c r="K29" s="53">
        <f t="shared" si="1"/>
        <v>177.09600000000012</v>
      </c>
    </row>
    <row r="30" spans="4:11" ht="21" customHeight="1" x14ac:dyDescent="0.25">
      <c r="D30" s="51">
        <v>6</v>
      </c>
      <c r="E30" s="52">
        <v>172</v>
      </c>
      <c r="G30" s="53">
        <f t="shared" si="2"/>
        <v>350.67680000000013</v>
      </c>
      <c r="I30" s="53">
        <f t="shared" si="0"/>
        <v>-178.67680000000013</v>
      </c>
      <c r="K30" s="53">
        <f t="shared" si="1"/>
        <v>178.67680000000013</v>
      </c>
    </row>
    <row r="31" spans="4:11" ht="21" customHeight="1" x14ac:dyDescent="0.25">
      <c r="D31" s="51">
        <v>7</v>
      </c>
      <c r="E31" s="52">
        <v>366</v>
      </c>
      <c r="G31" s="53">
        <f t="shared" si="2"/>
        <v>314.94144000000011</v>
      </c>
      <c r="I31" s="53">
        <f t="shared" si="0"/>
        <v>51.058559999999886</v>
      </c>
      <c r="K31" s="53">
        <f t="shared" si="1"/>
        <v>51.058559999999886</v>
      </c>
    </row>
    <row r="32" spans="4:11" ht="21" customHeight="1" x14ac:dyDescent="0.25">
      <c r="D32" s="51">
        <v>8</v>
      </c>
      <c r="E32" s="52">
        <v>512</v>
      </c>
      <c r="G32" s="53">
        <f t="shared" si="2"/>
        <v>325.15315200000009</v>
      </c>
      <c r="I32" s="53">
        <f t="shared" si="0"/>
        <v>186.84684799999991</v>
      </c>
      <c r="K32" s="53">
        <f t="shared" si="1"/>
        <v>186.84684799999991</v>
      </c>
    </row>
    <row r="33" spans="4:13" ht="21" customHeight="1" x14ac:dyDescent="0.25">
      <c r="D33" s="51">
        <v>9</v>
      </c>
      <c r="E33" s="52">
        <v>667</v>
      </c>
      <c r="G33" s="53">
        <f t="shared" si="2"/>
        <v>362.52252160000012</v>
      </c>
      <c r="I33" s="53">
        <f t="shared" si="0"/>
        <v>304.47747839999988</v>
      </c>
      <c r="K33" s="53">
        <f t="shared" si="1"/>
        <v>304.47747839999988</v>
      </c>
    </row>
    <row r="34" spans="4:13" ht="21" customHeight="1" x14ac:dyDescent="0.25">
      <c r="D34" s="51">
        <v>10</v>
      </c>
      <c r="E34" s="52">
        <v>571</v>
      </c>
      <c r="G34" s="53">
        <f t="shared" si="2"/>
        <v>423.41801728000007</v>
      </c>
      <c r="I34" s="53">
        <f t="shared" si="0"/>
        <v>147.58198271999993</v>
      </c>
      <c r="K34" s="53">
        <f t="shared" si="1"/>
        <v>147.58198271999993</v>
      </c>
    </row>
    <row r="35" spans="4:13" ht="24.6" customHeight="1" x14ac:dyDescent="0.25">
      <c r="D35" s="51">
        <v>11</v>
      </c>
      <c r="E35" s="52">
        <v>575</v>
      </c>
      <c r="G35" s="53">
        <f t="shared" si="2"/>
        <v>452.93441382400005</v>
      </c>
      <c r="I35" s="53">
        <f t="shared" si="0"/>
        <v>122.06558617599995</v>
      </c>
      <c r="K35" s="53">
        <f t="shared" si="1"/>
        <v>122.06558617599995</v>
      </c>
    </row>
    <row r="36" spans="4:13" ht="23.45" customHeight="1" x14ac:dyDescent="0.25">
      <c r="D36" s="51">
        <v>12</v>
      </c>
      <c r="E36" s="52">
        <v>865</v>
      </c>
      <c r="G36" s="53">
        <f t="shared" si="2"/>
        <v>477.34753105920004</v>
      </c>
      <c r="I36" s="53">
        <f t="shared" si="0"/>
        <v>387.65246894079996</v>
      </c>
      <c r="K36" s="53">
        <f t="shared" si="1"/>
        <v>387.65246894079996</v>
      </c>
    </row>
    <row r="37" spans="4:13" ht="21" customHeight="1" x14ac:dyDescent="0.25">
      <c r="D37" s="51">
        <v>13</v>
      </c>
      <c r="E37" s="52">
        <v>609</v>
      </c>
      <c r="G37" s="53">
        <f t="shared" si="2"/>
        <v>554.87802484736005</v>
      </c>
      <c r="I37" s="53">
        <f t="shared" si="0"/>
        <v>54.121975152639948</v>
      </c>
      <c r="K37" s="53">
        <f t="shared" si="1"/>
        <v>54.121975152639948</v>
      </c>
    </row>
    <row r="38" spans="4:13" ht="25.15" customHeight="1" x14ac:dyDescent="0.25">
      <c r="M38" s="4"/>
    </row>
    <row r="39" spans="4:13" ht="22.9" customHeight="1" x14ac:dyDescent="0.25">
      <c r="K39" s="54">
        <f>SUM(K26:K37)</f>
        <v>2290.2976993894399</v>
      </c>
      <c r="M39" s="4"/>
    </row>
    <row r="40" spans="4:13" ht="21.6" customHeight="1" x14ac:dyDescent="0.25">
      <c r="M40" s="4"/>
    </row>
    <row r="41" spans="4:13" ht="28.5" x14ac:dyDescent="0.25">
      <c r="K41" s="55">
        <f>K39/12</f>
        <v>190.85814161578665</v>
      </c>
    </row>
    <row r="42" spans="4:13" ht="22.9" customHeight="1" x14ac:dyDescent="0.25"/>
    <row r="43" spans="4:13" ht="18.600000000000001" customHeight="1" x14ac:dyDescent="0.25"/>
    <row r="44" spans="4:13" ht="18.600000000000001" customHeight="1" x14ac:dyDescent="0.25"/>
    <row r="45" spans="4:13" ht="19.149999999999999" customHeight="1" x14ac:dyDescent="0.25"/>
    <row r="46" spans="4:13" ht="16.899999999999999" customHeight="1" x14ac:dyDescent="0.25"/>
    <row r="58" spans="6:7" ht="14.45" customHeight="1" x14ac:dyDescent="0.25"/>
    <row r="59" spans="6:7" ht="14.45" customHeight="1" x14ac:dyDescent="0.25"/>
    <row r="60" spans="6:7" ht="14.45" customHeight="1" x14ac:dyDescent="0.25"/>
    <row r="64" spans="6:7" x14ac:dyDescent="0.25">
      <c r="F64" s="18"/>
      <c r="G64" s="18"/>
    </row>
  </sheetData>
  <pageMargins left="0.7" right="0.7" top="0.75" bottom="0.75" header="0.3" footer="0.3"/>
  <pageSetup scale="3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20E7-DBF5-4268-AEC9-AD230C8F4A2C}">
  <dimension ref="A1:J70"/>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21.85546875" style="3" customWidth="1"/>
    <col min="14" max="14" width="29.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16384" width="9.140625" style="3"/>
  </cols>
  <sheetData>
    <row r="1" spans="1:9" x14ac:dyDescent="0.25">
      <c r="A1" s="3" t="s">
        <v>46</v>
      </c>
    </row>
    <row r="13" spans="1:9" ht="32.25" x14ac:dyDescent="0.4">
      <c r="I13" s="32"/>
    </row>
    <row r="18" spans="5:10" ht="27.75" customHeight="1" x14ac:dyDescent="0.25">
      <c r="I18" s="28"/>
      <c r="J18" s="28"/>
    </row>
    <row r="19" spans="5:10" ht="30" customHeight="1" x14ac:dyDescent="0.25">
      <c r="E19" s="30" t="s">
        <v>41</v>
      </c>
      <c r="F19" s="30" t="s">
        <v>40</v>
      </c>
      <c r="I19" s="28"/>
      <c r="J19" s="28"/>
    </row>
    <row r="20" spans="5:10" ht="27" customHeight="1" x14ac:dyDescent="0.25">
      <c r="E20" s="11">
        <v>10</v>
      </c>
      <c r="F20" s="11">
        <v>-120</v>
      </c>
      <c r="I20" s="28"/>
      <c r="J20" s="28"/>
    </row>
    <row r="21" spans="5:10" ht="25.5" x14ac:dyDescent="0.25">
      <c r="E21" s="11">
        <v>14</v>
      </c>
      <c r="F21" s="11">
        <v>-130</v>
      </c>
      <c r="I21" s="28"/>
      <c r="J21" s="28"/>
    </row>
    <row r="22" spans="5:10" ht="22.5" customHeight="1" x14ac:dyDescent="0.25">
      <c r="E22" s="11">
        <v>16</v>
      </c>
      <c r="F22" s="11">
        <v>-170</v>
      </c>
      <c r="I22" s="28"/>
      <c r="J22" s="28"/>
    </row>
    <row r="23" spans="5:10" ht="23.25" customHeight="1" x14ac:dyDescent="0.25">
      <c r="E23" s="11">
        <v>12</v>
      </c>
      <c r="F23" s="11">
        <v>-150</v>
      </c>
      <c r="I23" s="28"/>
      <c r="J23" s="28"/>
    </row>
    <row r="24" spans="5:10" ht="25.15" customHeight="1" x14ac:dyDescent="0.25">
      <c r="E24" s="11">
        <v>20</v>
      </c>
      <c r="F24" s="11">
        <v>-200</v>
      </c>
      <c r="I24" s="28"/>
      <c r="J24" s="28"/>
    </row>
    <row r="25" spans="5:10" ht="25.9" customHeight="1" x14ac:dyDescent="0.25">
      <c r="E25" s="11">
        <v>18</v>
      </c>
      <c r="F25" s="11">
        <v>-180</v>
      </c>
      <c r="I25" s="28"/>
      <c r="J25" s="28"/>
    </row>
    <row r="26" spans="5:10" ht="21" customHeight="1" x14ac:dyDescent="0.25">
      <c r="I26" s="28"/>
      <c r="J26" s="28"/>
    </row>
    <row r="27" spans="5:10" ht="24" customHeight="1" x14ac:dyDescent="0.25">
      <c r="I27" s="28"/>
      <c r="J27" s="28"/>
    </row>
    <row r="28" spans="5:10" ht="25.15" customHeight="1" x14ac:dyDescent="0.25">
      <c r="I28" s="28"/>
      <c r="J28" s="28"/>
    </row>
    <row r="29" spans="5:10" ht="23.25" customHeight="1" x14ac:dyDescent="0.25"/>
    <row r="30" spans="5:10" ht="24" customHeight="1" x14ac:dyDescent="0.25"/>
    <row r="31" spans="5:10" ht="27.75" customHeight="1" x14ac:dyDescent="0.25"/>
    <row r="32" spans="5:10"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12"/>
      <c r="D50" s="12"/>
      <c r="E50" s="12"/>
    </row>
    <row r="51" spans="3:8" x14ac:dyDescent="0.25">
      <c r="C51" s="12"/>
      <c r="D51" s="12"/>
      <c r="E51" s="12"/>
      <c r="F51" s="12"/>
      <c r="G51" s="12"/>
      <c r="H51" s="12"/>
    </row>
    <row r="52" spans="3:8" x14ac:dyDescent="0.25">
      <c r="C52" s="12"/>
      <c r="D52" s="12"/>
      <c r="E52" s="12"/>
      <c r="F52" s="12"/>
      <c r="G52" s="12"/>
      <c r="H52" s="12"/>
    </row>
    <row r="53" spans="3:8" x14ac:dyDescent="0.25">
      <c r="C53" s="12"/>
      <c r="D53" s="12"/>
      <c r="E53" s="12"/>
      <c r="F53" s="12"/>
      <c r="G53" s="12"/>
      <c r="H53" s="12"/>
    </row>
    <row r="54" spans="3:8" x14ac:dyDescent="0.25">
      <c r="C54" s="12"/>
      <c r="D54" s="12"/>
      <c r="E54" s="12"/>
      <c r="F54" s="12"/>
      <c r="G54" s="12"/>
      <c r="H54" s="12"/>
    </row>
    <row r="55" spans="3:8" x14ac:dyDescent="0.25">
      <c r="C55" s="12"/>
      <c r="D55" s="12"/>
    </row>
    <row r="56" spans="3:8" x14ac:dyDescent="0.25">
      <c r="C56" s="12"/>
      <c r="D56" s="12"/>
    </row>
    <row r="57" spans="3:8" x14ac:dyDescent="0.25">
      <c r="C57" s="12"/>
      <c r="D57" s="12"/>
    </row>
    <row r="63" spans="3:8" x14ac:dyDescent="0.25">
      <c r="F63" s="12"/>
      <c r="G63" s="12"/>
      <c r="H63" s="12"/>
    </row>
    <row r="64" spans="3:8" x14ac:dyDescent="0.25">
      <c r="F64" s="12"/>
      <c r="G64" s="12"/>
      <c r="H64" s="12"/>
    </row>
    <row r="65" spans="3:8" ht="15" customHeight="1" x14ac:dyDescent="0.25">
      <c r="F65" s="12"/>
      <c r="G65" s="12"/>
      <c r="H65" s="12"/>
    </row>
    <row r="66" spans="3:8" ht="15" customHeight="1" x14ac:dyDescent="0.25">
      <c r="F66" s="12"/>
      <c r="G66" s="12"/>
      <c r="H66" s="12"/>
    </row>
    <row r="67" spans="3:8" x14ac:dyDescent="0.25">
      <c r="F67" s="12"/>
      <c r="G67" s="12"/>
      <c r="H67" s="12"/>
    </row>
    <row r="68" spans="3:8" x14ac:dyDescent="0.25">
      <c r="F68" s="12"/>
      <c r="G68" s="12"/>
      <c r="H68" s="12"/>
    </row>
    <row r="69" spans="3:8" x14ac:dyDescent="0.25">
      <c r="F69" s="12"/>
      <c r="G69" s="12"/>
      <c r="H69" s="12"/>
    </row>
    <row r="70" spans="3:8" x14ac:dyDescent="0.25">
      <c r="C70" s="12"/>
      <c r="D70" s="12"/>
      <c r="E70" s="12"/>
      <c r="F70" s="12"/>
      <c r="G70" s="12"/>
      <c r="H70"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13"/>
      <c r="L14" s="13"/>
      <c r="M14" s="13"/>
      <c r="N14" s="13"/>
      <c r="O14" s="13"/>
      <c r="P14" s="13"/>
      <c r="Q14" s="13"/>
      <c r="R14" s="13"/>
      <c r="S14" s="13"/>
      <c r="T14" s="13"/>
      <c r="U14" s="13"/>
      <c r="V14" s="13"/>
      <c r="W14" s="13"/>
      <c r="X14" s="13"/>
      <c r="Y14" s="13"/>
      <c r="Z14" s="13"/>
      <c r="AA14" s="13"/>
    </row>
    <row r="15" spans="1:27" x14ac:dyDescent="0.25">
      <c r="K15" s="13"/>
      <c r="L15" s="13"/>
      <c r="M15" s="13"/>
      <c r="N15" s="13"/>
      <c r="O15" s="13"/>
      <c r="P15" s="13"/>
      <c r="Q15" s="13"/>
      <c r="R15" s="13"/>
      <c r="S15" s="13"/>
      <c r="T15" s="13"/>
      <c r="U15" s="13"/>
      <c r="V15" s="13"/>
      <c r="W15" s="13"/>
      <c r="X15" s="13"/>
      <c r="Y15" s="13"/>
      <c r="Z15" s="13"/>
      <c r="AA15" s="13"/>
    </row>
    <row r="16" spans="1:27" x14ac:dyDescent="0.25">
      <c r="K16" s="13"/>
      <c r="L16" s="13"/>
      <c r="M16" s="13"/>
      <c r="N16" s="13"/>
      <c r="O16" s="13"/>
      <c r="P16" s="13"/>
      <c r="Q16" s="13"/>
      <c r="R16" s="13"/>
      <c r="S16" s="13"/>
      <c r="T16" s="13"/>
      <c r="U16" s="13"/>
      <c r="V16" s="13"/>
      <c r="W16" s="13"/>
      <c r="X16" s="13"/>
      <c r="Y16" s="13"/>
      <c r="Z16" s="13"/>
      <c r="AA16" s="13"/>
    </row>
    <row r="17" spans="11:27" x14ac:dyDescent="0.25">
      <c r="K17" s="13"/>
      <c r="L17" s="13"/>
      <c r="M17" s="13"/>
      <c r="N17" s="13"/>
      <c r="O17" s="13"/>
      <c r="P17" s="13"/>
      <c r="Q17" s="13"/>
      <c r="R17" s="13"/>
      <c r="S17" s="13"/>
      <c r="T17" s="13"/>
      <c r="U17" s="13"/>
      <c r="V17" s="13"/>
      <c r="W17" s="13"/>
      <c r="X17" s="13"/>
      <c r="Y17" s="13"/>
      <c r="Z17" s="13"/>
      <c r="AA17" s="13"/>
    </row>
    <row r="18" spans="11:27" x14ac:dyDescent="0.25">
      <c r="K18" s="13"/>
      <c r="L18" s="13"/>
      <c r="M18" s="13"/>
      <c r="N18" s="13"/>
      <c r="O18" s="13"/>
      <c r="P18" s="13"/>
      <c r="Q18" s="13"/>
      <c r="R18" s="13"/>
      <c r="S18" s="13"/>
      <c r="T18" s="13"/>
      <c r="U18" s="13"/>
      <c r="V18" s="13"/>
      <c r="W18" s="13"/>
      <c r="X18" s="13"/>
      <c r="Y18" s="13"/>
      <c r="Z18" s="13"/>
      <c r="AA18" s="13"/>
    </row>
    <row r="19" spans="11:27" x14ac:dyDescent="0.25">
      <c r="K19" s="13"/>
      <c r="L19" s="13"/>
      <c r="M19" s="13"/>
      <c r="N19" s="13"/>
      <c r="O19" s="13"/>
      <c r="P19" s="13"/>
      <c r="Q19" s="13"/>
      <c r="R19" s="13"/>
      <c r="S19" s="13"/>
      <c r="T19" s="13"/>
      <c r="U19" s="13"/>
      <c r="V19" s="13"/>
      <c r="W19" s="13"/>
      <c r="X19" s="13"/>
      <c r="Y19" s="13"/>
      <c r="Z19" s="13"/>
      <c r="AA19" s="13"/>
    </row>
    <row r="20" spans="11:27" x14ac:dyDescent="0.25">
      <c r="K20" s="13"/>
      <c r="L20" s="13"/>
      <c r="M20" s="13"/>
      <c r="N20" s="13"/>
      <c r="O20" s="13"/>
      <c r="P20" s="13"/>
      <c r="Q20" s="13"/>
      <c r="R20" s="13"/>
      <c r="S20" s="13"/>
      <c r="T20" s="13"/>
      <c r="U20" s="13"/>
      <c r="V20" s="13"/>
      <c r="W20" s="13"/>
      <c r="X20" s="13"/>
      <c r="Y20" s="13"/>
      <c r="Z20" s="13"/>
      <c r="AA20" s="13"/>
    </row>
    <row r="21" spans="11:27" x14ac:dyDescent="0.25">
      <c r="K21" s="13"/>
      <c r="L21" s="13"/>
      <c r="M21" s="13"/>
      <c r="N21" s="13"/>
      <c r="O21" s="13"/>
      <c r="P21" s="13"/>
      <c r="Q21" s="13"/>
      <c r="R21" s="13"/>
      <c r="S21" s="13"/>
      <c r="T21" s="13"/>
      <c r="U21" s="13"/>
      <c r="V21" s="13"/>
      <c r="W21" s="13"/>
      <c r="X21" s="13"/>
      <c r="Y21" s="13"/>
      <c r="Z21" s="13"/>
      <c r="AA21" s="13"/>
    </row>
    <row r="22" spans="11:27" x14ac:dyDescent="0.25">
      <c r="K22" s="13"/>
      <c r="L22" s="13"/>
      <c r="M22" s="13"/>
      <c r="N22" s="13"/>
      <c r="O22" s="13"/>
      <c r="P22" s="13"/>
      <c r="Q22" s="13"/>
      <c r="R22" s="13"/>
      <c r="S22" s="13"/>
      <c r="T22" s="13"/>
      <c r="U22" s="13"/>
      <c r="V22" s="13"/>
      <c r="W22" s="13"/>
      <c r="X22" s="13"/>
      <c r="Y22" s="13"/>
      <c r="Z22" s="13"/>
      <c r="AA22" s="13"/>
    </row>
    <row r="23" spans="11:27" x14ac:dyDescent="0.25">
      <c r="K23" s="13"/>
      <c r="L23" s="13"/>
      <c r="M23" s="13"/>
      <c r="N23" s="13"/>
      <c r="O23" s="13"/>
      <c r="P23" s="13"/>
      <c r="Q23" s="13"/>
      <c r="R23" s="13"/>
      <c r="S23" s="13"/>
      <c r="T23" s="13"/>
      <c r="U23" s="13"/>
      <c r="V23" s="13"/>
      <c r="W23" s="13"/>
      <c r="X23" s="13"/>
      <c r="Y23" s="13"/>
      <c r="Z23" s="13"/>
      <c r="AA23" s="13"/>
    </row>
    <row r="24" spans="11:27" x14ac:dyDescent="0.25">
      <c r="K24" s="13"/>
      <c r="L24" s="13"/>
      <c r="M24" s="13"/>
      <c r="N24" s="13"/>
      <c r="O24" s="13"/>
      <c r="P24" s="13"/>
      <c r="Q24" s="13"/>
      <c r="R24" s="13"/>
      <c r="S24" s="13"/>
      <c r="T24" s="13"/>
      <c r="U24" s="13"/>
      <c r="V24" s="13"/>
      <c r="W24" s="13"/>
      <c r="X24" s="13"/>
      <c r="Y24" s="13"/>
      <c r="Z24" s="13"/>
      <c r="AA24" s="13"/>
    </row>
    <row r="25" spans="11:27" x14ac:dyDescent="0.25">
      <c r="K25" s="13"/>
      <c r="L25" s="13"/>
      <c r="M25" s="13"/>
      <c r="N25" s="13"/>
      <c r="O25" s="13"/>
      <c r="P25" s="13"/>
      <c r="Q25" s="13"/>
      <c r="R25" s="13"/>
      <c r="S25" s="13"/>
      <c r="T25" s="13"/>
      <c r="U25" s="13"/>
      <c r="V25" s="13"/>
      <c r="W25" s="13"/>
      <c r="X25" s="13"/>
      <c r="Y25" s="13"/>
      <c r="Z25" s="13"/>
      <c r="AA25" s="13"/>
    </row>
    <row r="26" spans="11:27" x14ac:dyDescent="0.25">
      <c r="K26" s="13"/>
      <c r="L26" s="13"/>
      <c r="M26" s="13"/>
      <c r="N26" s="13"/>
      <c r="O26" s="13"/>
      <c r="P26" s="13"/>
      <c r="Q26" s="13"/>
      <c r="R26" s="13"/>
      <c r="S26" s="13"/>
      <c r="T26" s="13"/>
      <c r="U26" s="13"/>
      <c r="V26" s="13"/>
      <c r="W26" s="13"/>
      <c r="X26" s="13"/>
      <c r="Y26" s="13"/>
      <c r="Z26" s="13"/>
      <c r="AA26" s="13"/>
    </row>
    <row r="27" spans="11:27" x14ac:dyDescent="0.25">
      <c r="K27" s="13"/>
      <c r="L27" s="13"/>
      <c r="M27" s="13"/>
      <c r="N27" s="13"/>
      <c r="O27" s="13"/>
      <c r="P27" s="13"/>
      <c r="Q27" s="13"/>
      <c r="R27" s="13"/>
      <c r="S27" s="13"/>
      <c r="T27" s="13"/>
      <c r="U27" s="13"/>
      <c r="V27" s="13"/>
      <c r="W27" s="13"/>
      <c r="X27" s="13"/>
      <c r="Y27" s="13"/>
      <c r="Z27" s="13"/>
      <c r="AA27" s="13"/>
    </row>
    <row r="28" spans="11:27" x14ac:dyDescent="0.25">
      <c r="K28" s="13"/>
      <c r="L28" s="13"/>
      <c r="M28" s="13"/>
      <c r="N28" s="13"/>
      <c r="O28" s="13"/>
      <c r="P28" s="13"/>
      <c r="Q28" s="13"/>
      <c r="R28" s="13"/>
      <c r="S28" s="13"/>
      <c r="T28" s="13"/>
      <c r="U28" s="13"/>
      <c r="V28" s="13"/>
      <c r="W28" s="13"/>
      <c r="X28" s="13"/>
      <c r="Y28" s="13"/>
      <c r="Z28" s="13"/>
      <c r="AA28" s="13"/>
    </row>
    <row r="29" spans="11:27" x14ac:dyDescent="0.25">
      <c r="K29" s="13"/>
      <c r="L29" s="13"/>
      <c r="M29" s="13"/>
      <c r="N29" s="13"/>
      <c r="O29" s="13"/>
      <c r="P29" s="13"/>
      <c r="Q29" s="13"/>
      <c r="R29" s="13"/>
      <c r="S29" s="13"/>
      <c r="T29" s="13"/>
      <c r="U29" s="13"/>
      <c r="V29" s="13"/>
      <c r="W29" s="13"/>
      <c r="X29" s="13"/>
      <c r="Y29" s="13"/>
      <c r="Z29" s="13"/>
      <c r="AA29" s="13"/>
    </row>
    <row r="30" spans="11:27" x14ac:dyDescent="0.25">
      <c r="K30" s="13"/>
      <c r="L30" s="13"/>
      <c r="M30" s="13"/>
      <c r="N30" s="13"/>
      <c r="O30" s="13"/>
      <c r="P30" s="13"/>
      <c r="Q30" s="13"/>
      <c r="R30" s="13"/>
      <c r="S30" s="13"/>
      <c r="T30" s="13"/>
      <c r="U30" s="13"/>
      <c r="V30" s="13"/>
      <c r="W30" s="13"/>
      <c r="X30" s="13"/>
      <c r="Y30" s="13"/>
      <c r="Z30" s="13"/>
      <c r="AA30" s="13"/>
    </row>
    <row r="31" spans="11:27" x14ac:dyDescent="0.25">
      <c r="K31" s="13"/>
      <c r="L31" s="13"/>
      <c r="M31" s="13"/>
      <c r="N31" s="13"/>
      <c r="O31" s="13"/>
      <c r="P31" s="13"/>
      <c r="Q31" s="13"/>
      <c r="R31" s="13"/>
      <c r="S31" s="13"/>
      <c r="T31" s="13"/>
      <c r="U31" s="13"/>
      <c r="V31" s="13"/>
      <c r="W31" s="13"/>
      <c r="X31" s="13"/>
      <c r="Y31" s="13"/>
      <c r="Z31" s="13"/>
      <c r="AA31" s="13"/>
    </row>
    <row r="32" spans="11:27" x14ac:dyDescent="0.25">
      <c r="K32" s="13"/>
      <c r="L32" s="13"/>
      <c r="M32" s="13"/>
      <c r="N32" s="13"/>
      <c r="O32" s="13"/>
      <c r="P32" s="13"/>
      <c r="Q32" s="13"/>
      <c r="R32" s="13"/>
      <c r="S32" s="13"/>
      <c r="T32" s="13"/>
      <c r="U32" s="13"/>
      <c r="V32" s="13"/>
      <c r="W32" s="13"/>
      <c r="X32" s="13"/>
      <c r="Y32" s="13"/>
      <c r="Z32" s="13"/>
      <c r="AA32" s="13"/>
    </row>
    <row r="33" spans="11:27" x14ac:dyDescent="0.25">
      <c r="K33" s="13"/>
      <c r="L33" s="13"/>
      <c r="M33" s="13"/>
      <c r="N33" s="13"/>
      <c r="O33" s="13"/>
      <c r="P33" s="13"/>
      <c r="Q33" s="13"/>
      <c r="R33" s="13"/>
      <c r="S33" s="13"/>
      <c r="T33" s="13"/>
      <c r="U33" s="13"/>
      <c r="V33" s="13"/>
      <c r="W33" s="13"/>
      <c r="X33" s="13"/>
      <c r="Y33" s="13"/>
      <c r="Z33" s="13"/>
      <c r="AA33" s="13"/>
    </row>
    <row r="34" spans="11:27" x14ac:dyDescent="0.25">
      <c r="K34" s="13"/>
      <c r="L34" s="13"/>
      <c r="M34" s="13"/>
      <c r="N34" s="13"/>
      <c r="O34" s="13"/>
      <c r="P34" s="13"/>
      <c r="Q34" s="13"/>
      <c r="R34" s="13"/>
      <c r="S34" s="13"/>
      <c r="T34" s="13"/>
      <c r="U34" s="13"/>
      <c r="V34" s="13"/>
      <c r="W34" s="13"/>
      <c r="X34" s="13"/>
      <c r="Y34" s="13"/>
      <c r="Z34" s="13"/>
      <c r="AA34" s="13"/>
    </row>
    <row r="35" spans="11:27" x14ac:dyDescent="0.25">
      <c r="K35" s="13"/>
      <c r="L35" s="13"/>
      <c r="M35" s="13"/>
      <c r="N35" s="13"/>
      <c r="O35" s="13"/>
      <c r="P35" s="13"/>
      <c r="Q35" s="13"/>
      <c r="R35" s="13"/>
      <c r="S35" s="13"/>
      <c r="T35" s="13"/>
      <c r="U35" s="13"/>
      <c r="V35" s="13"/>
      <c r="W35" s="13"/>
      <c r="X35" s="13"/>
      <c r="Y35" s="13"/>
      <c r="Z35" s="13"/>
      <c r="AA35" s="13"/>
    </row>
    <row r="36" spans="11:27" x14ac:dyDescent="0.25">
      <c r="K36" s="13"/>
      <c r="L36" s="13"/>
      <c r="M36" s="13"/>
      <c r="N36" s="13"/>
      <c r="O36" s="13"/>
      <c r="P36" s="13"/>
      <c r="Q36" s="13"/>
      <c r="R36" s="13"/>
      <c r="S36" s="13"/>
      <c r="T36" s="13"/>
      <c r="U36" s="13"/>
      <c r="V36" s="13"/>
      <c r="W36" s="13"/>
      <c r="X36" s="13"/>
      <c r="Y36" s="13"/>
      <c r="Z36" s="13"/>
      <c r="AA36" s="13"/>
    </row>
    <row r="37" spans="11:27" x14ac:dyDescent="0.25">
      <c r="K37" s="13"/>
      <c r="L37" s="13"/>
      <c r="M37" s="13"/>
      <c r="N37" s="13"/>
      <c r="O37" s="13"/>
      <c r="P37" s="13"/>
      <c r="Q37" s="13"/>
      <c r="R37" s="13"/>
      <c r="S37" s="13"/>
      <c r="T37" s="13"/>
      <c r="U37" s="13"/>
      <c r="V37" s="13"/>
      <c r="W37" s="13"/>
      <c r="X37" s="13"/>
      <c r="Y37" s="13"/>
      <c r="Z37" s="13"/>
      <c r="AA37" s="13"/>
    </row>
    <row r="38" spans="11:27" x14ac:dyDescent="0.25">
      <c r="K38" s="13"/>
      <c r="L38" s="13"/>
      <c r="M38" s="13"/>
      <c r="N38" s="13"/>
      <c r="O38" s="13"/>
      <c r="P38" s="13"/>
      <c r="Q38" s="13"/>
      <c r="R38" s="13"/>
      <c r="S38" s="13"/>
      <c r="T38" s="13"/>
      <c r="U38" s="13"/>
      <c r="V38" s="13"/>
      <c r="W38" s="13"/>
      <c r="X38" s="13"/>
      <c r="Y38" s="13"/>
      <c r="Z38" s="13"/>
      <c r="AA38" s="13"/>
    </row>
    <row r="39" spans="11:27" x14ac:dyDescent="0.25">
      <c r="K39" s="13"/>
      <c r="L39" s="13"/>
      <c r="M39" s="13"/>
      <c r="N39" s="13"/>
      <c r="O39" s="13"/>
      <c r="P39" s="13"/>
      <c r="Q39" s="13"/>
      <c r="R39" s="13"/>
      <c r="S39" s="13"/>
      <c r="T39" s="13"/>
      <c r="U39" s="13"/>
      <c r="V39" s="13"/>
      <c r="W39" s="13"/>
      <c r="X39" s="13"/>
      <c r="Y39" s="13"/>
      <c r="Z39" s="13"/>
      <c r="AA39" s="13"/>
    </row>
    <row r="40" spans="11:27" x14ac:dyDescent="0.25">
      <c r="K40" s="13"/>
      <c r="L40" s="13"/>
      <c r="M40" s="13"/>
      <c r="N40" s="13"/>
      <c r="O40" s="13"/>
      <c r="P40" s="13"/>
      <c r="Q40" s="13"/>
      <c r="R40" s="13"/>
      <c r="S40" s="13"/>
      <c r="T40" s="13"/>
      <c r="U40" s="13"/>
      <c r="V40" s="13"/>
      <c r="W40" s="13"/>
      <c r="X40" s="13"/>
      <c r="Y40" s="13"/>
      <c r="Z40" s="13"/>
      <c r="AA40" s="13"/>
    </row>
    <row r="41" spans="11:27" x14ac:dyDescent="0.25">
      <c r="K41" s="13"/>
      <c r="L41" s="13"/>
      <c r="M41" s="13"/>
      <c r="N41" s="13"/>
      <c r="O41" s="13"/>
      <c r="P41" s="13"/>
      <c r="Q41" s="13"/>
      <c r="R41" s="13"/>
      <c r="S41" s="13"/>
      <c r="T41" s="13"/>
      <c r="U41" s="13"/>
      <c r="V41" s="13"/>
      <c r="W41" s="13"/>
      <c r="X41" s="13"/>
      <c r="Y41" s="13"/>
      <c r="Z41" s="13"/>
      <c r="AA41" s="13"/>
    </row>
    <row r="42" spans="11:27" x14ac:dyDescent="0.25">
      <c r="K42" s="13"/>
      <c r="L42" s="13"/>
      <c r="M42" s="13"/>
      <c r="N42" s="13"/>
      <c r="O42" s="13"/>
      <c r="P42" s="13"/>
      <c r="Q42" s="13"/>
      <c r="R42" s="13"/>
      <c r="S42" s="13"/>
      <c r="T42" s="13"/>
      <c r="U42" s="13"/>
      <c r="V42" s="13"/>
      <c r="W42" s="13"/>
      <c r="X42" s="13"/>
      <c r="Y42" s="13"/>
      <c r="Z42" s="13"/>
      <c r="AA42" s="13"/>
    </row>
    <row r="43" spans="11:27" x14ac:dyDescent="0.25">
      <c r="K43" s="13"/>
      <c r="L43" s="13"/>
      <c r="M43" s="13"/>
      <c r="N43" s="13"/>
      <c r="O43" s="13"/>
      <c r="P43" s="13"/>
      <c r="Q43" s="13"/>
      <c r="R43" s="13"/>
      <c r="S43" s="13"/>
      <c r="T43" s="13"/>
      <c r="U43" s="13"/>
      <c r="V43" s="13"/>
      <c r="W43" s="13"/>
      <c r="X43" s="13"/>
      <c r="Y43" s="13"/>
      <c r="Z43" s="13"/>
      <c r="AA43" s="13"/>
    </row>
    <row r="44" spans="11:27" x14ac:dyDescent="0.25">
      <c r="K44" s="13"/>
      <c r="L44" s="13"/>
      <c r="M44" s="13"/>
      <c r="N44" s="13"/>
      <c r="O44" s="13"/>
      <c r="P44" s="13"/>
      <c r="Q44" s="13"/>
      <c r="R44" s="13"/>
      <c r="S44" s="13"/>
      <c r="T44" s="13"/>
      <c r="U44" s="13"/>
      <c r="V44" s="13"/>
      <c r="W44" s="13"/>
      <c r="X44" s="13"/>
      <c r="Y44" s="13"/>
      <c r="Z44" s="13"/>
      <c r="AA44" s="13"/>
    </row>
    <row r="45" spans="11:27" x14ac:dyDescent="0.25">
      <c r="K45" s="13"/>
      <c r="L45" s="13"/>
      <c r="M45" s="13"/>
      <c r="N45" s="13"/>
      <c r="O45" s="13"/>
      <c r="P45" s="13"/>
      <c r="Q45" s="13"/>
      <c r="R45" s="13"/>
      <c r="S45" s="13"/>
      <c r="T45" s="13"/>
      <c r="U45" s="13"/>
      <c r="V45" s="13"/>
      <c r="W45" s="13"/>
      <c r="X45" s="13"/>
      <c r="Y45" s="13"/>
      <c r="Z45" s="13"/>
      <c r="AA45" s="13"/>
    </row>
    <row r="46" spans="11:27" x14ac:dyDescent="0.25">
      <c r="K46" s="13"/>
      <c r="L46" s="13"/>
      <c r="M46" s="13"/>
      <c r="N46" s="13"/>
      <c r="O46" s="13"/>
      <c r="P46" s="13"/>
      <c r="Q46" s="13"/>
      <c r="R46" s="13"/>
      <c r="S46" s="13"/>
      <c r="T46" s="13"/>
      <c r="U46" s="13"/>
      <c r="V46" s="13"/>
      <c r="W46" s="13"/>
      <c r="X46" s="13"/>
      <c r="Y46" s="13"/>
      <c r="Z46" s="13"/>
      <c r="AA46" s="13"/>
    </row>
    <row r="47" spans="11:27" x14ac:dyDescent="0.25">
      <c r="K47" s="13"/>
      <c r="L47" s="13"/>
      <c r="M47" s="13"/>
      <c r="N47" s="13"/>
      <c r="O47" s="13"/>
      <c r="P47" s="13"/>
      <c r="Q47" s="13"/>
      <c r="R47" s="13"/>
      <c r="S47" s="13"/>
      <c r="T47" s="13"/>
      <c r="U47" s="13"/>
      <c r="V47" s="13"/>
      <c r="W47" s="13"/>
      <c r="X47" s="13"/>
      <c r="Y47" s="13"/>
      <c r="Z47" s="13"/>
      <c r="AA47" s="13"/>
    </row>
    <row r="48" spans="11:27" x14ac:dyDescent="0.25">
      <c r="K48" s="13"/>
      <c r="L48" s="13"/>
      <c r="M48" s="13"/>
      <c r="N48" s="13"/>
      <c r="O48" s="13"/>
      <c r="P48" s="13"/>
      <c r="Q48" s="13"/>
      <c r="R48" s="13"/>
      <c r="S48" s="13"/>
      <c r="T48" s="13"/>
      <c r="U48" s="13"/>
      <c r="V48" s="13"/>
      <c r="W48" s="13"/>
      <c r="X48" s="13"/>
      <c r="Y48" s="13"/>
      <c r="Z48" s="13"/>
      <c r="AA48" s="13"/>
    </row>
  </sheetData>
  <sheetProtection algorithmName="SHA-512" hashValue="fP5fgQAGjHzD2t760JtuJWw8mHKSbIoYjqdtUafOSj3GE2XXJE1uiAgvXppa442bCmBpeXwDBeKAOVFT9a4/eQ==" saltValue="Wx23zXgDuMTCy48i/JB7jw==" spinCount="100000" sheet="1" objects="1" scenarios="1"/>
  <pageMargins left="0.7" right="0.7" top="0.75" bottom="0.75" header="0.3" footer="0.3"/>
  <pageSetup scale="2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0"/>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21.85546875" style="3" customWidth="1"/>
    <col min="14" max="14" width="29.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16384" width="9.140625" style="3"/>
  </cols>
  <sheetData>
    <row r="1" spans="1:14" x14ac:dyDescent="0.25">
      <c r="A1" s="3" t="s">
        <v>46</v>
      </c>
    </row>
    <row r="12" spans="1:14" ht="15.75" thickBot="1" x14ac:dyDescent="0.3"/>
    <row r="13" spans="1:14" ht="32.25" x14ac:dyDescent="0.4">
      <c r="I13" s="32"/>
      <c r="L13" s="8"/>
      <c r="M13" s="8" t="s">
        <v>42</v>
      </c>
      <c r="N13" s="8" t="s">
        <v>43</v>
      </c>
    </row>
    <row r="14" spans="1:14" x14ac:dyDescent="0.25">
      <c r="L14" t="s">
        <v>42</v>
      </c>
      <c r="M14">
        <v>1</v>
      </c>
      <c r="N14"/>
    </row>
    <row r="15" spans="1:14" ht="27" thickBot="1" x14ac:dyDescent="0.3">
      <c r="L15" s="7" t="s">
        <v>43</v>
      </c>
      <c r="M15" s="43">
        <v>-0.92565534844109798</v>
      </c>
      <c r="N15" s="7">
        <v>1</v>
      </c>
    </row>
    <row r="18" spans="5:10" ht="27.75" customHeight="1" x14ac:dyDescent="0.25">
      <c r="I18" s="28"/>
      <c r="J18" s="28"/>
    </row>
    <row r="19" spans="5:10" ht="30" customHeight="1" x14ac:dyDescent="0.25">
      <c r="E19" s="30" t="s">
        <v>41</v>
      </c>
      <c r="F19" s="30" t="s">
        <v>40</v>
      </c>
      <c r="I19" s="28"/>
      <c r="J19" s="28"/>
    </row>
    <row r="20" spans="5:10" ht="27" customHeight="1" x14ac:dyDescent="0.25">
      <c r="E20" s="11">
        <v>10</v>
      </c>
      <c r="F20" s="11">
        <v>-120</v>
      </c>
      <c r="I20" s="28"/>
      <c r="J20" s="28"/>
    </row>
    <row r="21" spans="5:10" ht="25.5" x14ac:dyDescent="0.25">
      <c r="E21" s="11">
        <v>14</v>
      </c>
      <c r="F21" s="11">
        <v>-130</v>
      </c>
      <c r="I21" s="28"/>
      <c r="J21" s="28"/>
    </row>
    <row r="22" spans="5:10" ht="22.5" customHeight="1" x14ac:dyDescent="0.25">
      <c r="E22" s="11">
        <v>16</v>
      </c>
      <c r="F22" s="11">
        <v>-170</v>
      </c>
      <c r="I22" s="28"/>
      <c r="J22" s="28"/>
    </row>
    <row r="23" spans="5:10" ht="23.25" customHeight="1" x14ac:dyDescent="0.25">
      <c r="E23" s="11">
        <v>12</v>
      </c>
      <c r="F23" s="11">
        <v>-150</v>
      </c>
      <c r="I23" s="28"/>
      <c r="J23" s="28"/>
    </row>
    <row r="24" spans="5:10" ht="25.15" customHeight="1" x14ac:dyDescent="0.25">
      <c r="E24" s="11">
        <v>20</v>
      </c>
      <c r="F24" s="11">
        <v>-200</v>
      </c>
      <c r="I24" s="28"/>
      <c r="J24" s="28"/>
    </row>
    <row r="25" spans="5:10" ht="25.9" customHeight="1" x14ac:dyDescent="0.25">
      <c r="E25" s="11">
        <v>18</v>
      </c>
      <c r="F25" s="11">
        <v>-180</v>
      </c>
      <c r="I25" s="28"/>
      <c r="J25" s="28"/>
    </row>
    <row r="26" spans="5:10" ht="21" customHeight="1" x14ac:dyDescent="0.25">
      <c r="I26" s="28"/>
      <c r="J26" s="28"/>
    </row>
    <row r="27" spans="5:10" ht="24" customHeight="1" x14ac:dyDescent="0.25">
      <c r="I27" s="28"/>
      <c r="J27" s="28"/>
    </row>
    <row r="28" spans="5:10" ht="25.15" customHeight="1" x14ac:dyDescent="0.25">
      <c r="I28" s="28"/>
      <c r="J28" s="28"/>
    </row>
    <row r="29" spans="5:10" ht="23.25" customHeight="1" x14ac:dyDescent="0.25"/>
    <row r="30" spans="5:10" ht="24" customHeight="1" x14ac:dyDescent="0.25"/>
    <row r="31" spans="5:10" ht="27.75" customHeight="1" x14ac:dyDescent="0.25"/>
    <row r="32" spans="5:10"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12"/>
      <c r="D50" s="12"/>
      <c r="E50" s="12"/>
    </row>
    <row r="51" spans="3:8" x14ac:dyDescent="0.25">
      <c r="C51" s="12"/>
      <c r="D51" s="12"/>
      <c r="E51" s="12"/>
      <c r="F51" s="12"/>
      <c r="G51" s="12"/>
      <c r="H51" s="12"/>
    </row>
    <row r="52" spans="3:8" x14ac:dyDescent="0.25">
      <c r="C52" s="12"/>
      <c r="D52" s="12"/>
      <c r="E52" s="12"/>
      <c r="F52" s="12"/>
      <c r="G52" s="12"/>
      <c r="H52" s="12"/>
    </row>
    <row r="53" spans="3:8" x14ac:dyDescent="0.25">
      <c r="C53" s="12"/>
      <c r="D53" s="12"/>
      <c r="E53" s="12"/>
      <c r="F53" s="12"/>
      <c r="G53" s="12"/>
      <c r="H53" s="12"/>
    </row>
    <row r="54" spans="3:8" x14ac:dyDescent="0.25">
      <c r="C54" s="12"/>
      <c r="D54" s="12"/>
      <c r="E54" s="12"/>
      <c r="F54" s="12"/>
      <c r="G54" s="12"/>
      <c r="H54" s="12"/>
    </row>
    <row r="55" spans="3:8" x14ac:dyDescent="0.25">
      <c r="C55" s="12"/>
      <c r="D55" s="12"/>
    </row>
    <row r="56" spans="3:8" x14ac:dyDescent="0.25">
      <c r="C56" s="12"/>
      <c r="D56" s="12"/>
    </row>
    <row r="57" spans="3:8" x14ac:dyDescent="0.25">
      <c r="C57" s="12"/>
      <c r="D57" s="12"/>
    </row>
    <row r="63" spans="3:8" x14ac:dyDescent="0.25">
      <c r="F63" s="12"/>
      <c r="G63" s="12"/>
      <c r="H63" s="12"/>
    </row>
    <row r="64" spans="3:8" x14ac:dyDescent="0.25">
      <c r="F64" s="12"/>
      <c r="G64" s="12"/>
      <c r="H64" s="12"/>
    </row>
    <row r="65" spans="3:8" ht="15" customHeight="1" x14ac:dyDescent="0.25">
      <c r="F65" s="12"/>
      <c r="G65" s="12"/>
      <c r="H65" s="12"/>
    </row>
    <row r="66" spans="3:8" ht="15" customHeight="1" x14ac:dyDescent="0.25">
      <c r="F66" s="12"/>
      <c r="G66" s="12"/>
      <c r="H66" s="12"/>
    </row>
    <row r="67" spans="3:8" x14ac:dyDescent="0.25">
      <c r="F67" s="12"/>
      <c r="G67" s="12"/>
      <c r="H67" s="12"/>
    </row>
    <row r="68" spans="3:8" x14ac:dyDescent="0.25">
      <c r="F68" s="12"/>
      <c r="G68" s="12"/>
      <c r="H68" s="12"/>
    </row>
    <row r="69" spans="3:8" x14ac:dyDescent="0.25">
      <c r="F69" s="12"/>
      <c r="G69" s="12"/>
      <c r="H69" s="12"/>
    </row>
    <row r="70" spans="3:8" x14ac:dyDescent="0.25">
      <c r="C70" s="12"/>
      <c r="D70" s="12"/>
      <c r="E70" s="12"/>
      <c r="F70" s="12"/>
      <c r="G70" s="12"/>
      <c r="H70" s="12"/>
    </row>
  </sheetData>
  <pageMargins left="0.7" right="0.7" top="0.75" bottom="0.75" header="0.3" footer="0.3"/>
  <pageSetup scale="39" fitToHeight="0" orientation="landscape"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CC0BA-B9AA-4FA0-8827-DC25A05B90AE}">
  <sheetPr>
    <pageSetUpPr fitToPage="1"/>
  </sheetPr>
  <dimension ref="F16:M51"/>
  <sheetViews>
    <sheetView zoomScale="50" zoomScaleNormal="5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 style="3" customWidth="1"/>
    <col min="7" max="7" width="11.5703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22.140625" style="3" customWidth="1"/>
    <col min="16" max="16" width="20.425781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4" width="16.28515625" style="3" customWidth="1"/>
    <col min="25" max="25" width="9.140625" style="3"/>
    <col min="26" max="26" width="17" style="3" customWidth="1"/>
    <col min="27" max="16384" width="9.140625" style="3"/>
  </cols>
  <sheetData>
    <row r="16" ht="33" customHeight="1" x14ac:dyDescent="0.25"/>
    <row r="17" spans="6:7" ht="31.5" customHeight="1" x14ac:dyDescent="0.25"/>
    <row r="21" spans="6:7" x14ac:dyDescent="0.25">
      <c r="F21" s="37" t="s">
        <v>41</v>
      </c>
      <c r="G21" s="37" t="s">
        <v>40</v>
      </c>
    </row>
    <row r="22" spans="6:7" ht="25.5" x14ac:dyDescent="0.25">
      <c r="F22" s="30" t="s">
        <v>45</v>
      </c>
      <c r="G22" s="30" t="s">
        <v>44</v>
      </c>
    </row>
    <row r="23" spans="6:7" ht="22.5" x14ac:dyDescent="0.25">
      <c r="F23" s="17">
        <v>2009</v>
      </c>
      <c r="G23" s="34">
        <v>1426</v>
      </c>
    </row>
    <row r="24" spans="6:7" ht="22.5" x14ac:dyDescent="0.25">
      <c r="F24" s="17">
        <v>2010</v>
      </c>
      <c r="G24" s="34">
        <v>1678</v>
      </c>
    </row>
    <row r="25" spans="6:7" ht="22.5" x14ac:dyDescent="0.25">
      <c r="F25" s="17">
        <v>2011</v>
      </c>
      <c r="G25" s="34">
        <v>2591</v>
      </c>
    </row>
    <row r="26" spans="6:7" ht="22.5" x14ac:dyDescent="0.25">
      <c r="F26" s="17">
        <v>2012</v>
      </c>
      <c r="G26" s="34">
        <v>2105</v>
      </c>
    </row>
    <row r="27" spans="6:7" ht="21" customHeight="1" x14ac:dyDescent="0.25">
      <c r="F27" s="17">
        <v>2013</v>
      </c>
      <c r="G27" s="34">
        <v>2744</v>
      </c>
    </row>
    <row r="28" spans="6:7" ht="24.6" customHeight="1" x14ac:dyDescent="0.25">
      <c r="F28" s="17">
        <v>2014</v>
      </c>
      <c r="G28" s="34">
        <v>3068</v>
      </c>
    </row>
    <row r="29" spans="6:7" ht="23.45" customHeight="1" x14ac:dyDescent="0.25">
      <c r="F29" s="17">
        <v>2015</v>
      </c>
      <c r="G29" s="34">
        <v>4700</v>
      </c>
    </row>
    <row r="30" spans="6:7" ht="21" customHeight="1" x14ac:dyDescent="0.25"/>
    <row r="31" spans="6:7" ht="25.15" customHeight="1" x14ac:dyDescent="0.25"/>
    <row r="32" spans="6:7" ht="22.9" customHeight="1" x14ac:dyDescent="0.25"/>
    <row r="33" spans="13:13" ht="21.6" customHeight="1" x14ac:dyDescent="0.25"/>
    <row r="34" spans="13:13" ht="20.25" customHeight="1" x14ac:dyDescent="0.25"/>
    <row r="35" spans="13:13" ht="22.9" customHeight="1" x14ac:dyDescent="0.25"/>
    <row r="36" spans="13:13" ht="18.600000000000001" customHeight="1" x14ac:dyDescent="0.25"/>
    <row r="37" spans="13:13" ht="18.600000000000001" customHeight="1" x14ac:dyDescent="0.25"/>
    <row r="38" spans="13:13" ht="19.149999999999999" customHeight="1" x14ac:dyDescent="0.25"/>
    <row r="39" spans="13:13" ht="16.899999999999999" customHeight="1" x14ac:dyDescent="0.25">
      <c r="M39" s="2"/>
    </row>
    <row r="40" spans="13:13" ht="15" customHeight="1" x14ac:dyDescent="0.25">
      <c r="M40" s="4"/>
    </row>
    <row r="41" spans="13:13"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row r="47" spans="13:13" ht="15" customHeight="1" x14ac:dyDescent="0.25"/>
    <row r="48" spans="13:13" ht="33.75" customHeight="1" x14ac:dyDescent="0.25"/>
    <row r="50" ht="15" customHeight="1" x14ac:dyDescent="0.25"/>
    <row r="51" ht="15" customHeight="1" x14ac:dyDescent="0.25"/>
  </sheetData>
  <pageMargins left="0.7" right="0.7" top="0.75" bottom="0.75" header="0.3" footer="0.3"/>
  <pageSetup scale="4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F13:W51"/>
  <sheetViews>
    <sheetView zoomScale="50" zoomScaleNormal="50" workbookViewId="0">
      <selection activeCell="C9" sqref="C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 style="3" customWidth="1"/>
    <col min="7" max="7" width="11.5703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22.140625" style="3" customWidth="1"/>
    <col min="16" max="16" width="20.425781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4" width="16.28515625" style="3" customWidth="1"/>
    <col min="25" max="25" width="9.140625" style="3"/>
    <col min="26" max="26" width="17" style="3" customWidth="1"/>
    <col min="27" max="16384" width="9.140625" style="3"/>
  </cols>
  <sheetData>
    <row r="13" spans="15:23" x14ac:dyDescent="0.25">
      <c r="O13" t="s">
        <v>5</v>
      </c>
      <c r="P13"/>
      <c r="Q13"/>
      <c r="R13"/>
      <c r="S13"/>
      <c r="T13"/>
      <c r="U13"/>
      <c r="V13"/>
      <c r="W13"/>
    </row>
    <row r="14" spans="15:23" ht="15.75" thickBot="1" x14ac:dyDescent="0.3">
      <c r="O14"/>
      <c r="P14"/>
      <c r="Q14"/>
      <c r="R14"/>
      <c r="S14"/>
      <c r="T14"/>
      <c r="U14"/>
      <c r="V14"/>
      <c r="W14"/>
    </row>
    <row r="15" spans="15:23" x14ac:dyDescent="0.25">
      <c r="O15" s="9" t="s">
        <v>6</v>
      </c>
      <c r="P15" s="9"/>
      <c r="Q15"/>
      <c r="R15"/>
      <c r="S15"/>
      <c r="T15"/>
      <c r="U15"/>
      <c r="V15"/>
      <c r="W15"/>
    </row>
    <row r="16" spans="15:23" ht="33" customHeight="1" x14ac:dyDescent="0.45">
      <c r="O16" t="s">
        <v>7</v>
      </c>
      <c r="P16" s="44">
        <v>0.90327027876912547</v>
      </c>
      <c r="Q16"/>
      <c r="R16"/>
      <c r="S16"/>
      <c r="T16"/>
      <c r="U16"/>
      <c r="V16"/>
      <c r="W16"/>
    </row>
    <row r="17" spans="6:23" ht="31.5" customHeight="1" x14ac:dyDescent="0.45">
      <c r="O17" t="s">
        <v>8</v>
      </c>
      <c r="P17" s="44">
        <v>0.81589719650765358</v>
      </c>
      <c r="Q17"/>
      <c r="R17"/>
      <c r="S17"/>
      <c r="T17"/>
      <c r="U17"/>
      <c r="V17"/>
      <c r="W17"/>
    </row>
    <row r="18" spans="6:23" x14ac:dyDescent="0.25">
      <c r="O18" t="s">
        <v>9</v>
      </c>
      <c r="P18">
        <v>0.7790766358091844</v>
      </c>
      <c r="Q18"/>
      <c r="R18"/>
      <c r="S18"/>
      <c r="T18"/>
      <c r="U18"/>
      <c r="V18"/>
      <c r="W18"/>
    </row>
    <row r="19" spans="6:23" x14ac:dyDescent="0.25">
      <c r="O19" t="s">
        <v>10</v>
      </c>
      <c r="P19">
        <v>512.06951955485783</v>
      </c>
      <c r="Q19"/>
      <c r="R19"/>
      <c r="S19"/>
      <c r="T19"/>
      <c r="U19"/>
      <c r="V19"/>
      <c r="W19"/>
    </row>
    <row r="20" spans="6:23" ht="15.75" thickBot="1" x14ac:dyDescent="0.3">
      <c r="O20" s="7" t="s">
        <v>11</v>
      </c>
      <c r="P20" s="7">
        <v>7</v>
      </c>
      <c r="Q20"/>
      <c r="R20"/>
      <c r="S20"/>
      <c r="T20"/>
      <c r="U20"/>
      <c r="V20"/>
      <c r="W20"/>
    </row>
    <row r="21" spans="6:23" x14ac:dyDescent="0.25">
      <c r="F21" s="37" t="s">
        <v>41</v>
      </c>
      <c r="G21" s="37" t="s">
        <v>40</v>
      </c>
      <c r="O21"/>
      <c r="P21"/>
      <c r="Q21"/>
      <c r="R21"/>
      <c r="S21"/>
      <c r="T21"/>
      <c r="U21"/>
      <c r="V21"/>
      <c r="W21"/>
    </row>
    <row r="22" spans="6:23" ht="26.25" thickBot="1" x14ac:dyDescent="0.3">
      <c r="F22" s="30" t="s">
        <v>45</v>
      </c>
      <c r="G22" s="30" t="s">
        <v>44</v>
      </c>
      <c r="O22" t="s">
        <v>12</v>
      </c>
      <c r="P22"/>
      <c r="Q22"/>
      <c r="R22"/>
      <c r="S22"/>
      <c r="T22"/>
      <c r="U22"/>
      <c r="V22"/>
      <c r="W22"/>
    </row>
    <row r="23" spans="6:23" ht="22.5" x14ac:dyDescent="0.25">
      <c r="F23" s="17">
        <v>2009</v>
      </c>
      <c r="G23" s="34">
        <v>1426</v>
      </c>
      <c r="O23" s="8"/>
      <c r="P23" s="8" t="s">
        <v>17</v>
      </c>
      <c r="Q23" s="8" t="s">
        <v>18</v>
      </c>
      <c r="R23" s="8" t="s">
        <v>19</v>
      </c>
      <c r="S23" s="8" t="s">
        <v>20</v>
      </c>
      <c r="T23" s="8" t="s">
        <v>21</v>
      </c>
      <c r="U23"/>
      <c r="V23"/>
      <c r="W23"/>
    </row>
    <row r="24" spans="6:23" ht="22.5" x14ac:dyDescent="0.25">
      <c r="F24" s="17">
        <v>2010</v>
      </c>
      <c r="G24" s="34">
        <v>1678</v>
      </c>
      <c r="O24" t="s">
        <v>13</v>
      </c>
      <c r="P24">
        <v>1</v>
      </c>
      <c r="Q24">
        <v>5810358.0357142854</v>
      </c>
      <c r="R24">
        <v>5810358.0357142854</v>
      </c>
      <c r="S24">
        <v>22.158739058570948</v>
      </c>
      <c r="T24">
        <v>5.3023616925582931E-3</v>
      </c>
      <c r="U24"/>
      <c r="V24"/>
      <c r="W24"/>
    </row>
    <row r="25" spans="6:23" ht="22.5" x14ac:dyDescent="0.25">
      <c r="F25" s="17">
        <v>2011</v>
      </c>
      <c r="G25" s="34">
        <v>2591</v>
      </c>
      <c r="O25" t="s">
        <v>14</v>
      </c>
      <c r="P25">
        <v>5</v>
      </c>
      <c r="Q25">
        <v>1311075.9642857146</v>
      </c>
      <c r="R25">
        <v>262215.19285714289</v>
      </c>
      <c r="S25"/>
      <c r="T25"/>
      <c r="U25"/>
      <c r="V25"/>
      <c r="W25"/>
    </row>
    <row r="26" spans="6:23" ht="23.25" thickBot="1" x14ac:dyDescent="0.3">
      <c r="F26" s="17">
        <v>2012</v>
      </c>
      <c r="G26" s="34">
        <v>2105</v>
      </c>
      <c r="O26" s="7" t="s">
        <v>15</v>
      </c>
      <c r="P26" s="7">
        <v>6</v>
      </c>
      <c r="Q26" s="7">
        <v>7121434</v>
      </c>
      <c r="R26" s="7"/>
      <c r="S26" s="7"/>
      <c r="T26" s="7"/>
      <c r="U26"/>
      <c r="V26"/>
      <c r="W26"/>
    </row>
    <row r="27" spans="6:23" ht="21" customHeight="1" thickBot="1" x14ac:dyDescent="0.3">
      <c r="F27" s="17">
        <v>2013</v>
      </c>
      <c r="G27" s="34">
        <v>2744</v>
      </c>
      <c r="O27"/>
      <c r="P27"/>
      <c r="Q27"/>
      <c r="R27"/>
      <c r="S27"/>
      <c r="T27"/>
      <c r="U27"/>
      <c r="V27"/>
      <c r="W27"/>
    </row>
    <row r="28" spans="6:23" ht="24.6" customHeight="1" x14ac:dyDescent="0.25">
      <c r="F28" s="17">
        <v>2014</v>
      </c>
      <c r="G28" s="34">
        <v>3068</v>
      </c>
      <c r="O28" s="8"/>
      <c r="P28" s="8" t="s">
        <v>22</v>
      </c>
      <c r="Q28" s="8" t="s">
        <v>10</v>
      </c>
      <c r="R28" s="8" t="s">
        <v>23</v>
      </c>
      <c r="S28" s="8" t="s">
        <v>24</v>
      </c>
      <c r="T28" s="8" t="s">
        <v>25</v>
      </c>
      <c r="U28" s="8" t="s">
        <v>26</v>
      </c>
      <c r="V28" s="8" t="s">
        <v>27</v>
      </c>
      <c r="W28" s="8" t="s">
        <v>28</v>
      </c>
    </row>
    <row r="29" spans="6:23" ht="23.45" customHeight="1" x14ac:dyDescent="0.25">
      <c r="F29" s="17">
        <v>2015</v>
      </c>
      <c r="G29" s="34">
        <v>4700</v>
      </c>
      <c r="O29" t="s">
        <v>16</v>
      </c>
      <c r="P29">
        <v>-913921.85714285716</v>
      </c>
      <c r="Q29">
        <v>194705.44681410585</v>
      </c>
      <c r="R29">
        <v>-4.6938689805397171</v>
      </c>
      <c r="S29">
        <v>5.3664708167897607E-3</v>
      </c>
      <c r="T29">
        <v>-1414428.1420226502</v>
      </c>
      <c r="U29">
        <v>-413415.57226306404</v>
      </c>
      <c r="V29">
        <v>-1414428.1420226502</v>
      </c>
      <c r="W29">
        <v>-413415.57226306404</v>
      </c>
    </row>
    <row r="30" spans="6:23" ht="21" customHeight="1" thickBot="1" x14ac:dyDescent="0.3">
      <c r="O30" s="7" t="s">
        <v>45</v>
      </c>
      <c r="P30" s="7">
        <v>455.53571428571428</v>
      </c>
      <c r="Q30" s="7">
        <v>96.772043051319997</v>
      </c>
      <c r="R30" s="7">
        <v>4.7073069858010053</v>
      </c>
      <c r="S30" s="7">
        <v>5.3023616925582931E-3</v>
      </c>
      <c r="T30" s="7">
        <v>206.77525822057561</v>
      </c>
      <c r="U30" s="7">
        <v>704.29617035085289</v>
      </c>
      <c r="V30" s="7">
        <v>206.77525822057561</v>
      </c>
      <c r="W30" s="7">
        <v>704.29617035085289</v>
      </c>
    </row>
    <row r="31" spans="6:23" ht="25.15" customHeight="1" x14ac:dyDescent="0.25">
      <c r="O31"/>
      <c r="P31"/>
      <c r="Q31"/>
      <c r="R31"/>
      <c r="S31"/>
      <c r="T31"/>
      <c r="U31"/>
      <c r="V31"/>
      <c r="W31"/>
    </row>
    <row r="32" spans="6:23" ht="22.9" customHeight="1" x14ac:dyDescent="0.25">
      <c r="O32"/>
      <c r="P32"/>
      <c r="Q32"/>
      <c r="R32"/>
      <c r="S32"/>
      <c r="T32"/>
      <c r="U32"/>
      <c r="V32"/>
      <c r="W32"/>
    </row>
    <row r="33" spans="13:23" ht="21.6" customHeight="1" x14ac:dyDescent="0.25">
      <c r="O33"/>
      <c r="P33"/>
      <c r="Q33"/>
      <c r="R33"/>
      <c r="S33"/>
      <c r="T33"/>
      <c r="U33"/>
      <c r="V33"/>
      <c r="W33"/>
    </row>
    <row r="34" spans="13:23" ht="20.25" customHeight="1" x14ac:dyDescent="0.25"/>
    <row r="35" spans="13:23" ht="22.9" customHeight="1" x14ac:dyDescent="0.25"/>
    <row r="36" spans="13:23" ht="18.600000000000001" customHeight="1" x14ac:dyDescent="0.25"/>
    <row r="37" spans="13:23" ht="18.600000000000001" customHeight="1" x14ac:dyDescent="0.25"/>
    <row r="38" spans="13:23" ht="19.149999999999999" customHeight="1" x14ac:dyDescent="0.25"/>
    <row r="39" spans="13:23" ht="16.899999999999999" customHeight="1" x14ac:dyDescent="0.25">
      <c r="M39" s="2"/>
    </row>
    <row r="40" spans="13:23" ht="15" customHeight="1" x14ac:dyDescent="0.25">
      <c r="M40" s="4"/>
    </row>
    <row r="41" spans="13:23" x14ac:dyDescent="0.25">
      <c r="M41" s="4"/>
    </row>
    <row r="42" spans="13:23" x14ac:dyDescent="0.25">
      <c r="M42" s="4"/>
    </row>
    <row r="43" spans="13:23" x14ac:dyDescent="0.25">
      <c r="M43" s="4"/>
    </row>
    <row r="44" spans="13:23" x14ac:dyDescent="0.25">
      <c r="M44" s="4"/>
    </row>
    <row r="45" spans="13:23" x14ac:dyDescent="0.25">
      <c r="M45" s="4"/>
    </row>
    <row r="46" spans="13:23" x14ac:dyDescent="0.25">
      <c r="M46" s="4"/>
    </row>
    <row r="47" spans="13:23" ht="15" customHeight="1" x14ac:dyDescent="0.25"/>
    <row r="48" spans="13:23" ht="33.75" customHeight="1" x14ac:dyDescent="0.25"/>
    <row r="50" ht="15" customHeight="1" x14ac:dyDescent="0.25"/>
    <row r="51" ht="15" customHeight="1" x14ac:dyDescent="0.25"/>
  </sheetData>
  <pageMargins left="0.7" right="0.7" top="0.75" bottom="0.75" header="0.3" footer="0.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40EF6-8535-43AB-B7D8-CC73E13CDB8B}">
  <sheetPr>
    <pageSetUpPr fitToPage="1"/>
  </sheetPr>
  <dimension ref="F20:M46"/>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6:9" x14ac:dyDescent="0.25">
      <c r="G20" s="5"/>
      <c r="H20" s="5"/>
    </row>
    <row r="21" spans="6:9" ht="22.5" x14ac:dyDescent="0.25">
      <c r="F21" s="2"/>
      <c r="G21" s="17" t="s">
        <v>2</v>
      </c>
      <c r="H21" s="34" t="s">
        <v>35</v>
      </c>
      <c r="I21" s="2"/>
    </row>
    <row r="22" spans="6:9" ht="28.5" customHeight="1" x14ac:dyDescent="0.25">
      <c r="F22" s="2"/>
      <c r="G22" s="17">
        <v>1</v>
      </c>
      <c r="H22" s="34">
        <v>600</v>
      </c>
      <c r="I22" s="2"/>
    </row>
    <row r="23" spans="6:9" ht="27.75" customHeight="1" x14ac:dyDescent="0.25">
      <c r="F23" s="2"/>
      <c r="G23" s="17">
        <v>2</v>
      </c>
      <c r="H23" s="34">
        <v>1550</v>
      </c>
      <c r="I23" s="2"/>
    </row>
    <row r="24" spans="6:9" ht="26.25" customHeight="1" x14ac:dyDescent="0.25">
      <c r="F24" s="2"/>
      <c r="G24" s="17">
        <v>3</v>
      </c>
      <c r="H24" s="34">
        <v>1500</v>
      </c>
      <c r="I24" s="2"/>
    </row>
    <row r="25" spans="6:9" ht="28.5" customHeight="1" x14ac:dyDescent="0.25">
      <c r="F25" s="2"/>
      <c r="G25" s="17">
        <v>4</v>
      </c>
      <c r="H25" s="34">
        <v>1500</v>
      </c>
      <c r="I25" s="2"/>
    </row>
    <row r="26" spans="6:9" ht="26.25" customHeight="1" x14ac:dyDescent="0.25">
      <c r="F26" s="2"/>
      <c r="G26" s="17">
        <v>5</v>
      </c>
      <c r="H26" s="34">
        <v>2400</v>
      </c>
      <c r="I26" s="2"/>
    </row>
    <row r="27" spans="6:9" ht="30.75" customHeight="1" x14ac:dyDescent="0.25">
      <c r="F27" s="2"/>
      <c r="G27" s="17">
        <v>6</v>
      </c>
      <c r="H27" s="34">
        <v>3100</v>
      </c>
      <c r="I27" s="2"/>
    </row>
    <row r="28" spans="6:9" ht="26.25" customHeight="1" x14ac:dyDescent="0.25">
      <c r="F28" s="2"/>
      <c r="G28" s="17">
        <v>7</v>
      </c>
      <c r="H28" s="34">
        <v>2600</v>
      </c>
      <c r="I28" s="2"/>
    </row>
    <row r="29" spans="6:9" ht="30.75" customHeight="1" x14ac:dyDescent="0.25">
      <c r="F29" s="2"/>
      <c r="G29" s="17">
        <v>8</v>
      </c>
      <c r="H29" s="34">
        <v>2900</v>
      </c>
      <c r="I29" s="2"/>
    </row>
    <row r="30" spans="6:9" ht="24.75" customHeight="1" x14ac:dyDescent="0.25">
      <c r="F30" s="2"/>
      <c r="G30" s="17">
        <v>9</v>
      </c>
      <c r="H30" s="34">
        <v>3800</v>
      </c>
      <c r="I30" s="2"/>
    </row>
    <row r="31" spans="6:9" ht="25.15" customHeight="1" x14ac:dyDescent="0.25">
      <c r="F31" s="2"/>
      <c r="G31" s="17">
        <v>10</v>
      </c>
      <c r="H31" s="34">
        <v>4500</v>
      </c>
      <c r="I31" s="2"/>
    </row>
    <row r="32" spans="6:9" ht="22.9" customHeight="1" x14ac:dyDescent="0.25">
      <c r="F32" s="2"/>
      <c r="G32" s="17">
        <v>11</v>
      </c>
      <c r="H32" s="34">
        <v>4000</v>
      </c>
      <c r="I32" s="2"/>
    </row>
    <row r="33" spans="6:13" ht="25.15" customHeight="1" x14ac:dyDescent="0.25">
      <c r="F33" s="2"/>
      <c r="G33" s="17">
        <v>12</v>
      </c>
      <c r="H33" s="34">
        <v>4900</v>
      </c>
      <c r="I33" s="2"/>
    </row>
    <row r="35" spans="6:13" ht="22.9" customHeight="1" x14ac:dyDescent="0.25"/>
    <row r="36" spans="6:13" ht="29.25" customHeight="1" x14ac:dyDescent="0.25"/>
    <row r="37" spans="6:13" ht="27" customHeight="1" x14ac:dyDescent="0.25"/>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pageMargins left="0.7" right="0.7" top="0.75" bottom="0.75" header="0.3" footer="0.3"/>
  <pageSetup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F20:Q46"/>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6:17" x14ac:dyDescent="0.25">
      <c r="G20" s="5"/>
      <c r="H20" s="5"/>
    </row>
    <row r="21" spans="6:17" ht="22.5" x14ac:dyDescent="0.25">
      <c r="F21" s="2"/>
      <c r="G21" s="17" t="s">
        <v>2</v>
      </c>
      <c r="H21" s="34" t="s">
        <v>35</v>
      </c>
      <c r="I21" s="2"/>
    </row>
    <row r="22" spans="6:17" ht="28.5" customHeight="1" x14ac:dyDescent="0.25">
      <c r="F22" s="2"/>
      <c r="G22" s="17">
        <v>1</v>
      </c>
      <c r="H22" s="34">
        <v>600</v>
      </c>
      <c r="I22" s="2"/>
    </row>
    <row r="23" spans="6:17" ht="27.75" customHeight="1" x14ac:dyDescent="0.25">
      <c r="F23" s="2"/>
      <c r="G23" s="17">
        <v>2</v>
      </c>
      <c r="H23" s="34">
        <v>1550</v>
      </c>
      <c r="I23" s="2"/>
    </row>
    <row r="24" spans="6:17" ht="26.25" customHeight="1" x14ac:dyDescent="0.25">
      <c r="F24" s="2"/>
      <c r="G24" s="17">
        <v>3</v>
      </c>
      <c r="H24" s="34">
        <v>1500</v>
      </c>
      <c r="I24" s="2"/>
    </row>
    <row r="25" spans="6:17" ht="28.5" customHeight="1" x14ac:dyDescent="0.25">
      <c r="F25" s="2"/>
      <c r="G25" s="17">
        <v>4</v>
      </c>
      <c r="H25" s="34">
        <v>1500</v>
      </c>
      <c r="I25" s="2"/>
    </row>
    <row r="26" spans="6:17" ht="26.25" customHeight="1" x14ac:dyDescent="0.25">
      <c r="F26" s="2"/>
      <c r="G26" s="17">
        <v>5</v>
      </c>
      <c r="H26" s="34">
        <v>2400</v>
      </c>
      <c r="I26" s="2"/>
    </row>
    <row r="27" spans="6:17" ht="30.75" customHeight="1" x14ac:dyDescent="0.25">
      <c r="F27" s="2"/>
      <c r="G27" s="17">
        <v>6</v>
      </c>
      <c r="H27" s="34">
        <v>3100</v>
      </c>
      <c r="I27" s="2"/>
    </row>
    <row r="28" spans="6:17" ht="26.25" customHeight="1" x14ac:dyDescent="0.25">
      <c r="F28" s="2"/>
      <c r="G28" s="17">
        <v>7</v>
      </c>
      <c r="H28" s="34">
        <v>2600</v>
      </c>
      <c r="I28" s="2"/>
      <c r="O28" s="60">
        <f>(359.62*88)+441.67</f>
        <v>32088.23</v>
      </c>
      <c r="P28" s="60"/>
      <c r="Q28" s="60"/>
    </row>
    <row r="29" spans="6:17" ht="30.75" customHeight="1" x14ac:dyDescent="0.25">
      <c r="F29" s="2"/>
      <c r="G29" s="17">
        <v>8</v>
      </c>
      <c r="H29" s="34">
        <v>2900</v>
      </c>
      <c r="I29" s="2"/>
      <c r="O29" s="60"/>
      <c r="P29" s="60"/>
      <c r="Q29" s="60"/>
    </row>
    <row r="30" spans="6:17" ht="24.75" customHeight="1" x14ac:dyDescent="0.25">
      <c r="F30" s="2"/>
      <c r="G30" s="17">
        <v>9</v>
      </c>
      <c r="H30" s="34">
        <v>3800</v>
      </c>
      <c r="I30" s="2"/>
      <c r="O30" s="60"/>
      <c r="P30" s="60"/>
      <c r="Q30" s="60"/>
    </row>
    <row r="31" spans="6:17" ht="25.15" customHeight="1" x14ac:dyDescent="0.25">
      <c r="F31" s="2"/>
      <c r="G31" s="17">
        <v>10</v>
      </c>
      <c r="H31" s="34">
        <v>4500</v>
      </c>
      <c r="I31" s="2"/>
      <c r="O31" s="60"/>
      <c r="P31" s="60"/>
      <c r="Q31" s="60"/>
    </row>
    <row r="32" spans="6:17" ht="22.9" customHeight="1" x14ac:dyDescent="0.25">
      <c r="F32" s="2"/>
      <c r="G32" s="17">
        <v>11</v>
      </c>
      <c r="H32" s="34">
        <v>4000</v>
      </c>
      <c r="I32" s="2"/>
      <c r="O32" s="60"/>
      <c r="P32" s="60"/>
      <c r="Q32" s="60"/>
    </row>
    <row r="33" spans="6:13" ht="25.15" customHeight="1" x14ac:dyDescent="0.25">
      <c r="F33" s="2"/>
      <c r="G33" s="17">
        <v>12</v>
      </c>
      <c r="H33" s="34">
        <v>4900</v>
      </c>
      <c r="I33" s="2"/>
    </row>
    <row r="35" spans="6:13" ht="22.9" customHeight="1" x14ac:dyDescent="0.25"/>
    <row r="36" spans="6:13" ht="29.25" customHeight="1" x14ac:dyDescent="0.25"/>
    <row r="37" spans="6:13" ht="27" customHeight="1" x14ac:dyDescent="0.25"/>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BE6E-9F49-48F4-86B0-AF06E7C14470}">
  <sheetPr>
    <pageSetUpPr fitToPage="1"/>
  </sheetPr>
  <dimension ref="E24:N53"/>
  <sheetViews>
    <sheetView zoomScale="70" zoomScaleNormal="70" workbookViewId="0">
      <selection activeCell="F24" sqref="F24:H3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spans="5:8" ht="14.45" customHeight="1" x14ac:dyDescent="0.25">
      <c r="E24" s="61" t="s">
        <v>31</v>
      </c>
      <c r="F24" s="63" t="s">
        <v>3</v>
      </c>
      <c r="G24" s="61" t="s">
        <v>38</v>
      </c>
      <c r="H24" s="61" t="s">
        <v>39</v>
      </c>
    </row>
    <row r="25" spans="5:8" ht="15" customHeight="1" x14ac:dyDescent="0.25">
      <c r="E25" s="62"/>
      <c r="F25" s="64"/>
      <c r="G25" s="62"/>
      <c r="H25" s="62"/>
    </row>
    <row r="26" spans="5:8" ht="22.5" x14ac:dyDescent="0.25">
      <c r="E26" s="17">
        <v>1</v>
      </c>
      <c r="F26" s="25">
        <v>9.3000000000000007</v>
      </c>
      <c r="G26" s="17">
        <v>12</v>
      </c>
      <c r="H26" s="17">
        <v>100</v>
      </c>
    </row>
    <row r="27" spans="5:8" ht="22.5" x14ac:dyDescent="0.25">
      <c r="E27" s="17">
        <v>2</v>
      </c>
      <c r="F27" s="25">
        <v>4.8</v>
      </c>
      <c r="G27" s="17">
        <v>45</v>
      </c>
      <c r="H27" s="17">
        <v>50</v>
      </c>
    </row>
    <row r="28" spans="5:8" ht="22.5" x14ac:dyDescent="0.25">
      <c r="E28" s="17">
        <v>3</v>
      </c>
      <c r="F28" s="25">
        <v>8.9</v>
      </c>
      <c r="G28" s="17">
        <v>23</v>
      </c>
      <c r="H28" s="17">
        <v>100</v>
      </c>
    </row>
    <row r="29" spans="5:8" ht="22.5" x14ac:dyDescent="0.25">
      <c r="E29" s="17">
        <v>4</v>
      </c>
      <c r="F29" s="25">
        <v>6.5</v>
      </c>
      <c r="G29" s="17">
        <v>14</v>
      </c>
      <c r="H29" s="17">
        <v>100</v>
      </c>
    </row>
    <row r="30" spans="5:8" ht="22.5" x14ac:dyDescent="0.25">
      <c r="E30" s="17">
        <v>5</v>
      </c>
      <c r="F30" s="25">
        <v>4.2</v>
      </c>
      <c r="G30" s="17">
        <v>56</v>
      </c>
      <c r="H30" s="17">
        <v>50</v>
      </c>
    </row>
    <row r="31" spans="5:8" ht="22.5" x14ac:dyDescent="0.25">
      <c r="E31" s="17">
        <v>6</v>
      </c>
      <c r="F31" s="25">
        <v>6.2</v>
      </c>
      <c r="G31" s="17">
        <v>89</v>
      </c>
      <c r="H31" s="17">
        <v>80</v>
      </c>
    </row>
    <row r="32" spans="5:8" ht="21" customHeight="1" x14ac:dyDescent="0.25">
      <c r="E32" s="17">
        <v>7</v>
      </c>
      <c r="F32" s="25">
        <v>7.4</v>
      </c>
      <c r="G32" s="17">
        <v>12</v>
      </c>
      <c r="H32" s="17">
        <v>75</v>
      </c>
    </row>
    <row r="33" spans="5:14" ht="24.6" customHeight="1" x14ac:dyDescent="0.25">
      <c r="E33" s="17">
        <v>8</v>
      </c>
      <c r="F33" s="25">
        <v>6</v>
      </c>
      <c r="G33" s="17">
        <v>67</v>
      </c>
      <c r="H33" s="17">
        <v>65</v>
      </c>
    </row>
    <row r="34" spans="5:14" ht="23.45" customHeight="1" x14ac:dyDescent="0.25">
      <c r="E34" s="17">
        <v>9</v>
      </c>
      <c r="F34" s="25">
        <v>7.6</v>
      </c>
      <c r="G34" s="17">
        <v>23</v>
      </c>
      <c r="H34" s="17">
        <v>90</v>
      </c>
    </row>
    <row r="35" spans="5:14" ht="21" customHeight="1" x14ac:dyDescent="0.25">
      <c r="E35" s="17">
        <v>10</v>
      </c>
      <c r="F35" s="25">
        <v>6.1</v>
      </c>
      <c r="G35" s="17">
        <v>47</v>
      </c>
      <c r="H35" s="17">
        <v>90</v>
      </c>
      <c r="I35" s="36"/>
    </row>
    <row r="36" spans="5:14" ht="25.15" customHeight="1" x14ac:dyDescent="0.25">
      <c r="H36" s="6"/>
      <c r="I36" s="35"/>
      <c r="J36" s="35"/>
    </row>
    <row r="37" spans="5:14" ht="22.9" customHeight="1" x14ac:dyDescent="0.25"/>
    <row r="38" spans="5:14" ht="21.6" customHeight="1" x14ac:dyDescent="0.25"/>
    <row r="40" spans="5:14" ht="22.9" customHeight="1" x14ac:dyDescent="0.25"/>
    <row r="41" spans="5:14" ht="22.9" customHeight="1" x14ac:dyDescent="0.25"/>
    <row r="42" spans="5:14" ht="34.5" customHeight="1" x14ac:dyDescent="0.25"/>
    <row r="43" spans="5:14" ht="33" customHeight="1" x14ac:dyDescent="0.25"/>
    <row r="44" spans="5:14" ht="34.5" customHeight="1" x14ac:dyDescent="0.25"/>
    <row r="45" spans="5:14" ht="18.600000000000001" customHeight="1" x14ac:dyDescent="0.25"/>
    <row r="46" spans="5:14" ht="18.600000000000001" customHeight="1" x14ac:dyDescent="0.25"/>
    <row r="47" spans="5:14" ht="30" customHeight="1" x14ac:dyDescent="0.25"/>
    <row r="48" spans="5:14" ht="16.899999999999999" customHeight="1" x14ac:dyDescent="0.25">
      <c r="N48" s="2"/>
    </row>
    <row r="49" spans="14:14" ht="15" customHeight="1" x14ac:dyDescent="0.25">
      <c r="N49" s="4"/>
    </row>
    <row r="50" spans="14:14" ht="15" customHeight="1" x14ac:dyDescent="0.25">
      <c r="N50" s="4"/>
    </row>
    <row r="51" spans="14:14" ht="24.75" customHeight="1" x14ac:dyDescent="0.25">
      <c r="N51" s="4"/>
    </row>
    <row r="52" spans="14:14" x14ac:dyDescent="0.25">
      <c r="N52" s="4"/>
    </row>
    <row r="53" spans="14:14" x14ac:dyDescent="0.25">
      <c r="N53" s="4"/>
    </row>
  </sheetData>
  <mergeCells count="4">
    <mergeCell ref="E24:E25"/>
    <mergeCell ref="F24:F25"/>
    <mergeCell ref="G24:G25"/>
    <mergeCell ref="H24:H25"/>
  </mergeCells>
  <pageMargins left="0.7" right="0.7" top="0.75" bottom="0.75" header="0.3" footer="0.3"/>
  <pageSetup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4:X5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spans="5:24" ht="14.45" customHeight="1" x14ac:dyDescent="0.25">
      <c r="E24" s="61" t="s">
        <v>31</v>
      </c>
      <c r="F24" s="63" t="s">
        <v>3</v>
      </c>
      <c r="G24" s="61" t="s">
        <v>38</v>
      </c>
      <c r="H24" s="61" t="s">
        <v>39</v>
      </c>
    </row>
    <row r="25" spans="5:24" ht="15" customHeight="1" x14ac:dyDescent="0.25">
      <c r="E25" s="62"/>
      <c r="F25" s="64"/>
      <c r="G25" s="62"/>
      <c r="H25" s="62"/>
    </row>
    <row r="26" spans="5:24" ht="22.5" x14ac:dyDescent="0.25">
      <c r="E26" s="17">
        <v>1</v>
      </c>
      <c r="F26" s="25">
        <v>9.3000000000000007</v>
      </c>
      <c r="G26" s="17">
        <v>12</v>
      </c>
      <c r="H26" s="17">
        <v>100</v>
      </c>
      <c r="P26" t="s">
        <v>5</v>
      </c>
      <c r="Q26"/>
      <c r="R26"/>
      <c r="S26"/>
      <c r="T26"/>
      <c r="U26"/>
      <c r="V26"/>
      <c r="W26"/>
      <c r="X26"/>
    </row>
    <row r="27" spans="5:24" ht="23.25" thickBot="1" x14ac:dyDescent="0.3">
      <c r="E27" s="17">
        <v>2</v>
      </c>
      <c r="F27" s="25">
        <v>4.8</v>
      </c>
      <c r="G27" s="17">
        <v>45</v>
      </c>
      <c r="H27" s="17">
        <v>50</v>
      </c>
      <c r="P27"/>
      <c r="Q27"/>
      <c r="R27"/>
      <c r="S27"/>
      <c r="T27"/>
      <c r="U27"/>
      <c r="V27"/>
      <c r="W27"/>
      <c r="X27"/>
    </row>
    <row r="28" spans="5:24" ht="22.5" x14ac:dyDescent="0.25">
      <c r="E28" s="17">
        <v>3</v>
      </c>
      <c r="F28" s="25">
        <v>8.9</v>
      </c>
      <c r="G28" s="17">
        <v>23</v>
      </c>
      <c r="H28" s="17">
        <v>100</v>
      </c>
      <c r="P28" s="9" t="s">
        <v>6</v>
      </c>
      <c r="Q28" s="9"/>
      <c r="R28"/>
      <c r="S28"/>
      <c r="T28"/>
      <c r="U28"/>
      <c r="V28"/>
      <c r="W28"/>
      <c r="X28"/>
    </row>
    <row r="29" spans="5:24" ht="22.5" x14ac:dyDescent="0.25">
      <c r="E29" s="17">
        <v>4</v>
      </c>
      <c r="F29" s="25">
        <v>6.5</v>
      </c>
      <c r="G29" s="17">
        <v>14</v>
      </c>
      <c r="H29" s="17">
        <v>100</v>
      </c>
      <c r="P29" t="s">
        <v>7</v>
      </c>
      <c r="Q29">
        <v>0.84442466349659773</v>
      </c>
      <c r="R29"/>
      <c r="S29"/>
      <c r="T29"/>
      <c r="U29"/>
      <c r="V29"/>
      <c r="W29"/>
      <c r="X29"/>
    </row>
    <row r="30" spans="5:24" ht="22.5" x14ac:dyDescent="0.25">
      <c r="E30" s="17">
        <v>5</v>
      </c>
      <c r="F30" s="25">
        <v>4.2</v>
      </c>
      <c r="G30" s="17">
        <v>56</v>
      </c>
      <c r="H30" s="17">
        <v>50</v>
      </c>
      <c r="P30" t="s">
        <v>8</v>
      </c>
      <c r="Q30">
        <v>0.71305301232134233</v>
      </c>
      <c r="R30"/>
      <c r="S30"/>
      <c r="T30"/>
      <c r="U30"/>
      <c r="V30"/>
      <c r="W30"/>
      <c r="X30"/>
    </row>
    <row r="31" spans="5:24" ht="22.5" x14ac:dyDescent="0.25">
      <c r="E31" s="17">
        <v>6</v>
      </c>
      <c r="F31" s="25">
        <v>6.2</v>
      </c>
      <c r="G31" s="17">
        <v>89</v>
      </c>
      <c r="H31" s="17">
        <v>80</v>
      </c>
      <c r="P31" t="s">
        <v>9</v>
      </c>
      <c r="Q31">
        <v>0.63106815869886879</v>
      </c>
      <c r="R31"/>
      <c r="S31"/>
      <c r="T31"/>
      <c r="U31"/>
      <c r="V31"/>
      <c r="W31"/>
      <c r="X31"/>
    </row>
    <row r="32" spans="5:24" ht="21" customHeight="1" x14ac:dyDescent="0.25">
      <c r="E32" s="17">
        <v>7</v>
      </c>
      <c r="F32" s="25">
        <v>7.4</v>
      </c>
      <c r="G32" s="17">
        <v>12</v>
      </c>
      <c r="H32" s="17">
        <v>75</v>
      </c>
      <c r="P32" t="s">
        <v>10</v>
      </c>
      <c r="Q32">
        <v>0.98980755745173021</v>
      </c>
      <c r="R32"/>
      <c r="S32"/>
      <c r="T32"/>
      <c r="U32"/>
      <c r="V32"/>
      <c r="W32"/>
      <c r="X32"/>
    </row>
    <row r="33" spans="5:24" ht="24.6" customHeight="1" thickBot="1" x14ac:dyDescent="0.3">
      <c r="E33" s="17">
        <v>8</v>
      </c>
      <c r="F33" s="25">
        <v>6</v>
      </c>
      <c r="G33" s="17">
        <v>67</v>
      </c>
      <c r="H33" s="17">
        <v>65</v>
      </c>
      <c r="P33" s="7" t="s">
        <v>11</v>
      </c>
      <c r="Q33" s="7">
        <v>10</v>
      </c>
      <c r="R33"/>
      <c r="S33"/>
      <c r="T33"/>
      <c r="U33"/>
      <c r="V33"/>
      <c r="W33"/>
      <c r="X33"/>
    </row>
    <row r="34" spans="5:24" ht="23.45" customHeight="1" x14ac:dyDescent="0.25">
      <c r="E34" s="17">
        <v>9</v>
      </c>
      <c r="F34" s="25">
        <v>7.6</v>
      </c>
      <c r="G34" s="17">
        <v>23</v>
      </c>
      <c r="H34" s="17">
        <v>90</v>
      </c>
      <c r="P34"/>
      <c r="Q34"/>
      <c r="R34"/>
      <c r="S34"/>
      <c r="T34"/>
      <c r="U34"/>
      <c r="V34"/>
      <c r="W34"/>
      <c r="X34"/>
    </row>
    <row r="35" spans="5:24" ht="21" customHeight="1" thickBot="1" x14ac:dyDescent="0.3">
      <c r="E35" s="17">
        <v>10</v>
      </c>
      <c r="F35" s="25">
        <v>6.1</v>
      </c>
      <c r="G35" s="17">
        <v>47</v>
      </c>
      <c r="H35" s="17">
        <v>90</v>
      </c>
      <c r="I35" s="36"/>
      <c r="P35" t="s">
        <v>12</v>
      </c>
      <c r="Q35"/>
      <c r="R35"/>
      <c r="S35"/>
      <c r="T35"/>
      <c r="U35"/>
      <c r="V35"/>
      <c r="W35"/>
      <c r="X35"/>
    </row>
    <row r="36" spans="5:24" ht="25.15" customHeight="1" x14ac:dyDescent="0.25">
      <c r="H36" s="6"/>
      <c r="I36" s="35"/>
      <c r="J36" s="35"/>
      <c r="P36" s="8"/>
      <c r="Q36" s="8" t="s">
        <v>17</v>
      </c>
      <c r="R36" s="8" t="s">
        <v>18</v>
      </c>
      <c r="S36" s="8" t="s">
        <v>19</v>
      </c>
      <c r="T36" s="8" t="s">
        <v>20</v>
      </c>
      <c r="U36" s="8" t="s">
        <v>21</v>
      </c>
      <c r="V36"/>
      <c r="W36"/>
      <c r="X36"/>
    </row>
    <row r="37" spans="5:24" ht="22.9" customHeight="1" x14ac:dyDescent="0.25">
      <c r="P37" t="s">
        <v>13</v>
      </c>
      <c r="Q37">
        <v>2</v>
      </c>
      <c r="R37">
        <v>17.041966994480088</v>
      </c>
      <c r="S37">
        <v>8.520983497240044</v>
      </c>
      <c r="T37">
        <v>8.6973749517786629</v>
      </c>
      <c r="U37">
        <v>1.2656273312303854E-2</v>
      </c>
      <c r="V37"/>
      <c r="W37"/>
      <c r="X37"/>
    </row>
    <row r="38" spans="5:24" ht="21.6" customHeight="1" x14ac:dyDescent="0.25">
      <c r="P38" t="s">
        <v>14</v>
      </c>
      <c r="Q38">
        <v>7</v>
      </c>
      <c r="R38">
        <v>6.8580330055199212</v>
      </c>
      <c r="S38">
        <v>0.97971900078856022</v>
      </c>
      <c r="T38"/>
      <c r="U38"/>
      <c r="V38"/>
      <c r="W38"/>
      <c r="X38"/>
    </row>
    <row r="39" spans="5:24" ht="15.75" thickBot="1" x14ac:dyDescent="0.3">
      <c r="P39" s="7" t="s">
        <v>15</v>
      </c>
      <c r="Q39" s="7">
        <v>9</v>
      </c>
      <c r="R39" s="7">
        <v>23.900000000000009</v>
      </c>
      <c r="S39" s="7"/>
      <c r="T39" s="7"/>
      <c r="U39" s="7"/>
      <c r="V39"/>
      <c r="W39"/>
      <c r="X39"/>
    </row>
    <row r="40" spans="5:24" ht="22.9" customHeight="1" thickBot="1" x14ac:dyDescent="0.3">
      <c r="P40"/>
      <c r="Q40"/>
      <c r="R40"/>
      <c r="S40"/>
      <c r="T40"/>
      <c r="U40"/>
      <c r="V40"/>
      <c r="W40"/>
      <c r="X40"/>
    </row>
    <row r="41" spans="5:24" ht="22.9" customHeight="1" x14ac:dyDescent="0.25">
      <c r="P41" s="8"/>
      <c r="Q41" s="8" t="s">
        <v>22</v>
      </c>
      <c r="R41" s="8" t="s">
        <v>10</v>
      </c>
      <c r="S41" s="8" t="s">
        <v>23</v>
      </c>
      <c r="T41" s="8" t="s">
        <v>24</v>
      </c>
      <c r="U41" s="8" t="s">
        <v>25</v>
      </c>
      <c r="V41" s="8" t="s">
        <v>26</v>
      </c>
      <c r="W41" s="8" t="s">
        <v>27</v>
      </c>
      <c r="X41" s="8" t="s">
        <v>28</v>
      </c>
    </row>
    <row r="42" spans="5:24" ht="34.5" customHeight="1" x14ac:dyDescent="0.35">
      <c r="P42" t="s">
        <v>16</v>
      </c>
      <c r="Q42" s="38">
        <v>2.7900171268498273</v>
      </c>
      <c r="R42">
        <v>1.959356879749516</v>
      </c>
      <c r="S42">
        <v>1.423945354562719</v>
      </c>
      <c r="T42">
        <v>0.19747462005317951</v>
      </c>
      <c r="U42">
        <v>-1.8431256685310462</v>
      </c>
      <c r="V42">
        <v>7.4231599222307008</v>
      </c>
      <c r="W42">
        <v>-1.8431256685310462</v>
      </c>
      <c r="X42">
        <v>7.4231599222307008</v>
      </c>
    </row>
    <row r="43" spans="5:24" ht="33" customHeight="1" x14ac:dyDescent="0.35">
      <c r="P43" t="s">
        <v>29</v>
      </c>
      <c r="Q43" s="38">
        <v>-1.5992659107295016E-2</v>
      </c>
      <c r="R43">
        <v>1.4630378605818976E-2</v>
      </c>
      <c r="S43">
        <v>-1.0931131406903043</v>
      </c>
      <c r="T43">
        <v>0.31052895484295728</v>
      </c>
      <c r="U43">
        <v>-5.0588007168598806E-2</v>
      </c>
      <c r="V43">
        <v>1.860268895400877E-2</v>
      </c>
      <c r="W43">
        <v>-5.0588007168598806E-2</v>
      </c>
      <c r="X43">
        <v>1.860268895400877E-2</v>
      </c>
    </row>
    <row r="44" spans="5:24" ht="34.5" customHeight="1" thickBot="1" x14ac:dyDescent="0.4">
      <c r="P44" s="7" t="s">
        <v>30</v>
      </c>
      <c r="Q44" s="38">
        <v>5.6631225581415243E-2</v>
      </c>
      <c r="R44" s="7">
        <v>1.9719534255681737E-2</v>
      </c>
      <c r="S44" s="7">
        <v>2.8718338297010355</v>
      </c>
      <c r="T44" s="7">
        <v>2.39291952429036E-2</v>
      </c>
      <c r="U44" s="7">
        <v>1.0001936650315534E-2</v>
      </c>
      <c r="V44" s="7">
        <v>0.10326051451251494</v>
      </c>
      <c r="W44" s="7">
        <v>1.0001936650315534E-2</v>
      </c>
      <c r="X44" s="7">
        <v>0.10326051451251494</v>
      </c>
    </row>
    <row r="45" spans="5:24" ht="18.600000000000001" customHeight="1" x14ac:dyDescent="0.25">
      <c r="P45"/>
      <c r="Q45"/>
      <c r="R45"/>
      <c r="S45"/>
      <c r="T45"/>
      <c r="U45"/>
      <c r="V45"/>
      <c r="W45"/>
      <c r="X45"/>
    </row>
    <row r="46" spans="5:24" ht="18.600000000000001" customHeight="1" x14ac:dyDescent="0.25">
      <c r="P46"/>
      <c r="Q46"/>
      <c r="R46"/>
      <c r="S46"/>
      <c r="T46"/>
      <c r="U46"/>
      <c r="V46"/>
      <c r="W46"/>
      <c r="X46"/>
    </row>
    <row r="47" spans="5:24" ht="30" customHeight="1" x14ac:dyDescent="0.25">
      <c r="P47"/>
      <c r="Q47"/>
      <c r="R47"/>
      <c r="S47"/>
      <c r="T47"/>
      <c r="U47"/>
      <c r="V47"/>
      <c r="W47"/>
      <c r="X47"/>
    </row>
    <row r="48" spans="5:24" ht="16.899999999999999" customHeight="1" x14ac:dyDescent="0.25">
      <c r="N48" s="2"/>
    </row>
    <row r="49" spans="2:14" ht="15" customHeight="1" x14ac:dyDescent="0.25">
      <c r="N49" s="4"/>
    </row>
    <row r="50" spans="2:14" ht="15" customHeight="1" x14ac:dyDescent="0.25">
      <c r="B50" s="65">
        <f>2.79-(0.016*17)+(0.0566*175)</f>
        <v>12.422999999999998</v>
      </c>
      <c r="C50" s="65"/>
      <c r="D50" s="65"/>
      <c r="N50" s="4"/>
    </row>
    <row r="51" spans="2:14" ht="24.75" customHeight="1" x14ac:dyDescent="0.25">
      <c r="B51" s="65"/>
      <c r="C51" s="65"/>
      <c r="D51" s="65"/>
      <c r="N51" s="4"/>
    </row>
    <row r="52" spans="2:14" x14ac:dyDescent="0.25">
      <c r="N52" s="4"/>
    </row>
    <row r="53" spans="2:14" x14ac:dyDescent="0.25">
      <c r="N53" s="4"/>
    </row>
  </sheetData>
  <mergeCells count="5">
    <mergeCell ref="F24:F25"/>
    <mergeCell ref="B50:D51"/>
    <mergeCell ref="E24:E25"/>
    <mergeCell ref="G24:G25"/>
    <mergeCell ref="H24:H25"/>
  </mergeCells>
  <pageMargins left="0.7" right="0.7" top="0.75" bottom="0.75" header="0.3" footer="0.3"/>
  <pageSetup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246C4-F15E-4319-B38A-8C84C233D6C4}">
  <sheetPr>
    <pageSetUpPr fitToPage="1"/>
  </sheetPr>
  <dimension ref="F12:T73"/>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25.140625"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2" spans="19:20" x14ac:dyDescent="0.25">
      <c r="S12" s="66">
        <f>((80+10)/((100*30)+(10*12))*100%)</f>
        <v>2.8846153846153848E-2</v>
      </c>
      <c r="T12" s="66"/>
    </row>
    <row r="13" spans="19:20" x14ac:dyDescent="0.25">
      <c r="S13" s="66"/>
      <c r="T13" s="66"/>
    </row>
    <row r="14" spans="19:20" x14ac:dyDescent="0.25">
      <c r="S14" s="66"/>
      <c r="T14" s="66"/>
    </row>
    <row r="15" spans="19:20" ht="39" customHeight="1" x14ac:dyDescent="0.25"/>
    <row r="18" spans="19:20" x14ac:dyDescent="0.25">
      <c r="S18" s="66">
        <f>((80+10)/((100*26)+(10*10))*100%)</f>
        <v>3.3333333333333333E-2</v>
      </c>
      <c r="T18" s="66"/>
    </row>
    <row r="19" spans="19:20" x14ac:dyDescent="0.25">
      <c r="S19" s="66"/>
      <c r="T19" s="66"/>
    </row>
    <row r="20" spans="19:20" x14ac:dyDescent="0.25">
      <c r="S20" s="66"/>
      <c r="T20" s="66"/>
    </row>
    <row r="30" spans="19:20" ht="27" customHeight="1" x14ac:dyDescent="0.25"/>
    <row r="31" spans="19:20" ht="30.6" customHeight="1" x14ac:dyDescent="0.25"/>
    <row r="32" spans="19:20"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ht="14.45" customHeight="1"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18"/>
      <c r="G73" s="18"/>
    </row>
  </sheetData>
  <mergeCells count="2">
    <mergeCell ref="S12:T14"/>
    <mergeCell ref="S18:T20"/>
  </mergeCells>
  <pageMargins left="0.7" right="0.7" top="0.75" bottom="0.75" header="0.3" footer="0.3"/>
  <pageSetup scale="3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7ED2-AE7B-4109-A56E-ECCE8D1F7367}">
  <sheetPr>
    <pageSetUpPr fitToPage="1"/>
  </sheetPr>
  <dimension ref="F15:M73"/>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25.140625"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ht="39" customHeight="1" x14ac:dyDescent="0.25"/>
    <row r="30" ht="27" customHeight="1" x14ac:dyDescent="0.25"/>
    <row r="31" ht="30.6" customHeight="1" x14ac:dyDescent="0.25"/>
    <row r="32"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ht="14.45" customHeight="1"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18"/>
      <c r="G73" s="18"/>
    </row>
  </sheetData>
  <pageMargins left="0.7" right="0.7" top="0.75" bottom="0.75" header="0.3" footer="0.3"/>
  <pageSetup scale="3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45D9-CE6E-4751-AE66-3D3B4C827141}">
  <sheetPr>
    <pageSetUpPr fitToPage="1"/>
  </sheetPr>
  <dimension ref="O24:X50"/>
  <sheetViews>
    <sheetView showRowColHeaders="0" zoomScale="60" zoomScaleNormal="60" workbookViewId="0"/>
  </sheetViews>
  <sheetFormatPr defaultColWidth="9.140625" defaultRowHeight="15" x14ac:dyDescent="0.25"/>
  <cols>
    <col min="1" max="14" width="9.140625" style="19"/>
    <col min="15" max="15" width="10.28515625" style="19" customWidth="1"/>
    <col min="16" max="16" width="9.140625" style="19"/>
    <col min="17" max="17" width="12.5703125" style="19" bestFit="1" customWidth="1"/>
    <col min="18" max="18" width="12.5703125" style="19" customWidth="1"/>
    <col min="19" max="19" width="9.140625" style="19"/>
    <col min="20" max="20" width="20.7109375" style="19" customWidth="1"/>
    <col min="21" max="21" width="17.140625" style="19" customWidth="1"/>
    <col min="22" max="22" width="16.7109375" style="19" customWidth="1"/>
    <col min="23" max="23" width="9.140625" style="19"/>
    <col min="24" max="24" width="20.5703125" style="19" customWidth="1"/>
    <col min="25" max="16384" width="9.140625" style="19"/>
  </cols>
  <sheetData>
    <row r="24" spans="15:24" ht="28.5" x14ac:dyDescent="0.45">
      <c r="P24" s="20" t="s">
        <v>36</v>
      </c>
      <c r="Q24" s="69">
        <v>0.45</v>
      </c>
      <c r="R24" s="70"/>
      <c r="T24" s="21">
        <v>0.6</v>
      </c>
      <c r="U24" s="22"/>
      <c r="W24" s="20" t="s">
        <v>47</v>
      </c>
      <c r="X24" s="31"/>
    </row>
    <row r="25" spans="15:24" ht="28.5" x14ac:dyDescent="0.45">
      <c r="P25" s="20" t="s">
        <v>37</v>
      </c>
      <c r="Q25" s="69">
        <v>0.55000000000000004</v>
      </c>
      <c r="R25" s="70"/>
      <c r="T25" s="22"/>
      <c r="U25" s="21">
        <v>0.7</v>
      </c>
      <c r="W25" s="20" t="s">
        <v>48</v>
      </c>
      <c r="X25" s="31"/>
    </row>
    <row r="27" spans="15:24" ht="26.25" x14ac:dyDescent="0.25">
      <c r="Q27" s="67">
        <f>Q24+Q25</f>
        <v>1</v>
      </c>
      <c r="R27" s="68"/>
    </row>
    <row r="29" spans="15:24" ht="26.25" x14ac:dyDescent="0.25">
      <c r="X29" s="33">
        <f>X24+X25</f>
        <v>0</v>
      </c>
    </row>
    <row r="30" spans="15:24" ht="26.25" x14ac:dyDescent="0.25">
      <c r="O30" s="23"/>
      <c r="P30" s="23"/>
      <c r="Q30" s="23"/>
      <c r="R30" s="23"/>
    </row>
    <row r="31" spans="15:24" x14ac:dyDescent="0.25">
      <c r="O31" s="24"/>
      <c r="T31" s="24"/>
    </row>
    <row r="33" spans="16:24" x14ac:dyDescent="0.25">
      <c r="T33" s="24"/>
    </row>
    <row r="42" spans="16:24" ht="28.5" x14ac:dyDescent="0.45">
      <c r="P42" s="20" t="s">
        <v>47</v>
      </c>
      <c r="Q42" s="71"/>
      <c r="R42" s="72"/>
      <c r="T42" s="21"/>
      <c r="U42" s="22">
        <v>0.4</v>
      </c>
      <c r="W42" s="20" t="s">
        <v>49</v>
      </c>
      <c r="X42" s="31"/>
    </row>
    <row r="43" spans="16:24" ht="28.5" x14ac:dyDescent="0.45">
      <c r="P43" s="20" t="s">
        <v>48</v>
      </c>
      <c r="Q43" s="71"/>
      <c r="R43" s="72"/>
      <c r="T43" s="22">
        <v>0.3</v>
      </c>
      <c r="U43" s="21"/>
      <c r="W43" s="20" t="s">
        <v>50</v>
      </c>
      <c r="X43" s="31"/>
    </row>
    <row r="47" spans="16:24" ht="26.25" x14ac:dyDescent="0.25">
      <c r="Q47" s="67">
        <f>Q42+Q43+Q44</f>
        <v>0</v>
      </c>
      <c r="R47" s="68"/>
      <c r="X47" s="33">
        <f>X42+X43</f>
        <v>0</v>
      </c>
    </row>
    <row r="48" spans="16:24" x14ac:dyDescent="0.25">
      <c r="T48" s="24"/>
    </row>
    <row r="50" spans="20:20" x14ac:dyDescent="0.25">
      <c r="T50" s="24"/>
    </row>
  </sheetData>
  <mergeCells count="6">
    <mergeCell ref="Q47:R47"/>
    <mergeCell ref="Q24:R24"/>
    <mergeCell ref="Q25:R25"/>
    <mergeCell ref="Q27:R27"/>
    <mergeCell ref="Q42:R42"/>
    <mergeCell ref="Q43:R43"/>
  </mergeCells>
  <pageMargins left="0.7" right="0.7" top="0.75" bottom="0.75" header="0.3" footer="0.3"/>
  <pageSetup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FirstPage</vt:lpstr>
      <vt:lpstr>Exam Content </vt:lpstr>
      <vt:lpstr>Problem 1</vt:lpstr>
      <vt:lpstr>Check Problem 1</vt:lpstr>
      <vt:lpstr>Problem 2</vt:lpstr>
      <vt:lpstr>Check Problem 2</vt:lpstr>
      <vt:lpstr>CheckProblem 3 </vt:lpstr>
      <vt:lpstr>Problem 3</vt:lpstr>
      <vt:lpstr>Problem 4</vt:lpstr>
      <vt:lpstr>Check Problem 4</vt:lpstr>
      <vt:lpstr>Problem 5</vt:lpstr>
      <vt:lpstr>Check Problem 5</vt:lpstr>
      <vt:lpstr>Check Problem 6</vt:lpstr>
      <vt:lpstr>Problem 6</vt:lpstr>
      <vt:lpstr>Problem 7</vt:lpstr>
      <vt:lpstr>Check Problem 7</vt:lpstr>
      <vt:lpstr>Problem 8</vt:lpstr>
      <vt:lpstr>Check Problem 8</vt:lpstr>
      <vt:lpstr>Problem 9</vt:lpstr>
      <vt:lpstr>Check Problem 9</vt:lpstr>
      <vt:lpstr>Problem 10</vt:lpstr>
      <vt:lpstr>Check Problem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2022-04-14T17:49:52Z</cp:lastPrinted>
  <dcterms:created xsi:type="dcterms:W3CDTF">2014-10-23T14:45:36Z</dcterms:created>
  <dcterms:modified xsi:type="dcterms:W3CDTF">2023-11-16T20:33:28Z</dcterms:modified>
</cp:coreProperties>
</file>