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58120DB4-6B69-48B8-BD29-15F7B6DC90B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FirstPage" sheetId="21" r:id="rId1"/>
    <sheet name="Exam Content " sheetId="70" r:id="rId2"/>
    <sheet name="Problem 1" sheetId="108" r:id="rId3"/>
    <sheet name="Problem 2" sheetId="109" r:id="rId4"/>
    <sheet name="Problem 5 (2)" sheetId="126" r:id="rId5"/>
    <sheet name="Problem 5" sheetId="112" r:id="rId6"/>
    <sheet name="Answer Report 1" sheetId="135" r:id="rId7"/>
    <sheet name="Sensitivity Report 1" sheetId="136" r:id="rId8"/>
    <sheet name="Problem 3 (2)" sheetId="123" r:id="rId9"/>
    <sheet name="Problem 3" sheetId="122" r:id="rId10"/>
    <sheet name="Problem 4" sheetId="121" r:id="rId11"/>
    <sheet name="Problem 6" sheetId="113" r:id="rId12"/>
    <sheet name="Problem 7" sheetId="114" r:id="rId13"/>
    <sheet name="Problem 8" sheetId="115" r:id="rId14"/>
    <sheet name="Problem 9" sheetId="116" r:id="rId15"/>
    <sheet name="Problem 10" sheetId="117" r:id="rId16"/>
  </sheets>
  <definedNames>
    <definedName name="solver_adj" localSheetId="8" hidden="1">'Problem 3 (2)'!$B$16:$C$16</definedName>
    <definedName name="solver_adj" localSheetId="4" hidden="1">'Problem 5 (2)'!$B$16:$C$16</definedName>
    <definedName name="solver_cvg" localSheetId="8" hidden="1">0.0001</definedName>
    <definedName name="solver_cvg" localSheetId="4" hidden="1">0.0001</definedName>
    <definedName name="solver_drv" localSheetId="8" hidden="1">1</definedName>
    <definedName name="solver_drv" localSheetId="4" hidden="1">1</definedName>
    <definedName name="solver_eng" localSheetId="8" hidden="1">2</definedName>
    <definedName name="solver_eng" localSheetId="4" hidden="1">2</definedName>
    <definedName name="solver_est" localSheetId="8" hidden="1">1</definedName>
    <definedName name="solver_est" localSheetId="4" hidden="1">1</definedName>
    <definedName name="solver_itr" localSheetId="8" hidden="1">2147483647</definedName>
    <definedName name="solver_itr" localSheetId="4" hidden="1">2147483647</definedName>
    <definedName name="solver_lhs1" localSheetId="8" hidden="1">'Problem 3 (2)'!$B$23:$B$24</definedName>
    <definedName name="solver_lhs1" localSheetId="4" hidden="1">'Problem 5 (2)'!$B$23:$B$24</definedName>
    <definedName name="solver_mip" localSheetId="8" hidden="1">2147483647</definedName>
    <definedName name="solver_mip" localSheetId="4" hidden="1">2147483647</definedName>
    <definedName name="solver_mni" localSheetId="8" hidden="1">30</definedName>
    <definedName name="solver_mni" localSheetId="4" hidden="1">30</definedName>
    <definedName name="solver_mrt" localSheetId="8" hidden="1">0.075</definedName>
    <definedName name="solver_mrt" localSheetId="4" hidden="1">0.075</definedName>
    <definedName name="solver_msl" localSheetId="8" hidden="1">2</definedName>
    <definedName name="solver_msl" localSheetId="4" hidden="1">2</definedName>
    <definedName name="solver_neg" localSheetId="8" hidden="1">1</definedName>
    <definedName name="solver_neg" localSheetId="4" hidden="1">1</definedName>
    <definedName name="solver_nod" localSheetId="8" hidden="1">2147483647</definedName>
    <definedName name="solver_nod" localSheetId="4" hidden="1">2147483647</definedName>
    <definedName name="solver_num" localSheetId="8" hidden="1">1</definedName>
    <definedName name="solver_num" localSheetId="4" hidden="1">1</definedName>
    <definedName name="solver_nwt" localSheetId="8" hidden="1">1</definedName>
    <definedName name="solver_nwt" localSheetId="4" hidden="1">1</definedName>
    <definedName name="solver_opt" localSheetId="8" hidden="1">'Problem 3 (2)'!$B$20</definedName>
    <definedName name="solver_opt" localSheetId="4" hidden="1">'Problem 5 (2)'!$B$20</definedName>
    <definedName name="solver_pre" localSheetId="8" hidden="1">0.000001</definedName>
    <definedName name="solver_pre" localSheetId="4" hidden="1">0.000001</definedName>
    <definedName name="solver_rbv" localSheetId="8" hidden="1">1</definedName>
    <definedName name="solver_rbv" localSheetId="4" hidden="1">1</definedName>
    <definedName name="solver_rel1" localSheetId="8" hidden="1">1</definedName>
    <definedName name="solver_rel1" localSheetId="4" hidden="1">1</definedName>
    <definedName name="solver_rhs1" localSheetId="8" hidden="1">'Problem 3 (2)'!$D$23:$D$24</definedName>
    <definedName name="solver_rhs1" localSheetId="4" hidden="1">'Problem 5 (2)'!$D$23:$D$24</definedName>
    <definedName name="solver_rlx" localSheetId="8" hidden="1">2</definedName>
    <definedName name="solver_rlx" localSheetId="4" hidden="1">2</definedName>
    <definedName name="solver_rsd" localSheetId="8" hidden="1">0</definedName>
    <definedName name="solver_rsd" localSheetId="4" hidden="1">0</definedName>
    <definedName name="solver_scl" localSheetId="8" hidden="1">1</definedName>
    <definedName name="solver_scl" localSheetId="4" hidden="1">1</definedName>
    <definedName name="solver_sho" localSheetId="8" hidden="1">2</definedName>
    <definedName name="solver_sho" localSheetId="4" hidden="1">2</definedName>
    <definedName name="solver_ssz" localSheetId="8" hidden="1">100</definedName>
    <definedName name="solver_ssz" localSheetId="4" hidden="1">100</definedName>
    <definedName name="solver_tim" localSheetId="8" hidden="1">2147483647</definedName>
    <definedName name="solver_tim" localSheetId="4" hidden="1">2147483647</definedName>
    <definedName name="solver_tol" localSheetId="8" hidden="1">0.01</definedName>
    <definedName name="solver_tol" localSheetId="4" hidden="1">0.01</definedName>
    <definedName name="solver_typ" localSheetId="8" hidden="1">1</definedName>
    <definedName name="solver_typ" localSheetId="4" hidden="1">1</definedName>
    <definedName name="solver_val" localSheetId="8" hidden="1">0</definedName>
    <definedName name="solver_val" localSheetId="4" hidden="1">0</definedName>
    <definedName name="solver_ver" localSheetId="8" hidden="1">3</definedName>
    <definedName name="solver_ver" localSheetId="4" hidden="1">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21" l="1"/>
  <c r="D24" i="126"/>
  <c r="B24" i="126"/>
  <c r="D23" i="126"/>
  <c r="D23" i="123"/>
  <c r="B20" i="123"/>
  <c r="B23" i="123"/>
  <c r="B24" i="123"/>
  <c r="U38" i="109"/>
  <c r="Q42" i="116"/>
  <c r="G72" i="114"/>
  <c r="G57" i="114"/>
  <c r="G43" i="114"/>
  <c r="G71" i="114"/>
  <c r="G56" i="114"/>
  <c r="G42" i="114"/>
  <c r="F66" i="114"/>
  <c r="G66" i="114" s="1"/>
  <c r="F67" i="114"/>
  <c r="G67" i="114" s="1"/>
  <c r="F68" i="114"/>
  <c r="G68" i="114" s="1"/>
  <c r="F69" i="114"/>
  <c r="G69" i="114" s="1"/>
  <c r="F70" i="114"/>
  <c r="G70" i="114" s="1"/>
  <c r="F65" i="114"/>
  <c r="G65" i="114" s="1"/>
  <c r="F51" i="114"/>
  <c r="G51" i="114" s="1"/>
  <c r="F52" i="114"/>
  <c r="G52" i="114" s="1"/>
  <c r="F53" i="114"/>
  <c r="G53" i="114" s="1"/>
  <c r="F54" i="114"/>
  <c r="G54" i="114" s="1"/>
  <c r="F55" i="114"/>
  <c r="G55" i="114" s="1"/>
  <c r="F50" i="114"/>
  <c r="G50" i="114" s="1"/>
  <c r="F37" i="114"/>
  <c r="G37" i="114" s="1"/>
  <c r="F38" i="114"/>
  <c r="G38" i="114" s="1"/>
  <c r="F39" i="114"/>
  <c r="G39" i="114" s="1"/>
  <c r="F40" i="114"/>
  <c r="G40" i="114" s="1"/>
  <c r="F41" i="114"/>
  <c r="G41" i="114" s="1"/>
  <c r="F36" i="114"/>
  <c r="G36" i="114" s="1"/>
  <c r="V42" i="121"/>
  <c r="S42" i="121"/>
  <c r="R42" i="121"/>
  <c r="Q42" i="121"/>
  <c r="P42" i="121"/>
  <c r="S41" i="121"/>
  <c r="R40" i="121"/>
  <c r="Q39" i="121"/>
  <c r="P38" i="121"/>
  <c r="N42" i="121"/>
  <c r="N41" i="121"/>
  <c r="N40" i="121"/>
  <c r="N39" i="121"/>
  <c r="N38" i="121"/>
  <c r="V33" i="121"/>
  <c r="S33" i="121"/>
  <c r="R33" i="121"/>
  <c r="Q33" i="121"/>
  <c r="P33" i="121"/>
  <c r="N33" i="121"/>
  <c r="N32" i="121"/>
  <c r="N31" i="121"/>
  <c r="N30" i="121"/>
  <c r="N29" i="121"/>
  <c r="V25" i="121"/>
  <c r="S25" i="121"/>
  <c r="R25" i="121"/>
  <c r="Q25" i="121"/>
  <c r="P25" i="121"/>
  <c r="P24" i="121"/>
  <c r="S23" i="121"/>
  <c r="Q22" i="121"/>
  <c r="Q21" i="121"/>
  <c r="N22" i="121"/>
  <c r="N25" i="121"/>
  <c r="B23" i="126" l="1"/>
  <c r="B20" i="126"/>
  <c r="P29" i="121" l="1"/>
  <c r="P21" i="121"/>
</calcChain>
</file>

<file path=xl/sharedStrings.xml><?xml version="1.0" encoding="utf-8"?>
<sst xmlns="http://schemas.openxmlformats.org/spreadsheetml/2006/main" count="300" uniqueCount="126">
  <si>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</si>
  <si>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Month</t>
  </si>
  <si>
    <t>Y</t>
  </si>
  <si>
    <t>Forecast</t>
  </si>
  <si>
    <t>Technique 1</t>
  </si>
  <si>
    <t>Technique 2</t>
  </si>
  <si>
    <t>Actual Demand</t>
  </si>
  <si>
    <t>Value</t>
  </si>
  <si>
    <t>A</t>
  </si>
  <si>
    <t>B</t>
  </si>
  <si>
    <t>X1</t>
  </si>
  <si>
    <t>X2</t>
  </si>
  <si>
    <t>y</t>
  </si>
  <si>
    <t>x</t>
  </si>
  <si>
    <t>Units</t>
  </si>
  <si>
    <t>`````````````````````````````````````````````````````````````````````````````````````````````````````````````````````</t>
  </si>
  <si>
    <t>ABS</t>
  </si>
  <si>
    <t>#</t>
  </si>
  <si>
    <t>Q</t>
  </si>
  <si>
    <t>Error</t>
  </si>
  <si>
    <t>X3</t>
  </si>
  <si>
    <t>X4</t>
  </si>
  <si>
    <t>C</t>
  </si>
  <si>
    <t>D</t>
  </si>
  <si>
    <t>Technique 3</t>
  </si>
  <si>
    <t>Wha</t>
  </si>
  <si>
    <t>GPA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</si>
  <si>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</si>
  <si>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</si>
  <si>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</si>
  <si>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</si>
  <si>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</si>
  <si>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</si>
  <si>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</si>
  <si>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</si>
  <si>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</si>
  <si>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</si>
  <si>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</si>
  <si>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</si>
  <si>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</si>
  <si>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</si>
  <si>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</si>
  <si>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</si>
  <si>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</si>
  <si>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</si>
  <si>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</si>
  <si>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</si>
  <si>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</si>
  <si>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</si>
  <si>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</si>
  <si>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</si>
  <si>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</si>
  <si>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# of Study Hours</t>
  </si>
  <si>
    <t>X Variable 2</t>
  </si>
  <si>
    <t>X Variable 3</t>
  </si>
  <si>
    <t>X Variable 4</t>
  </si>
  <si>
    <t>Year</t>
  </si>
  <si>
    <t>Render 252</t>
  </si>
  <si>
    <t>Material Requirements</t>
  </si>
  <si>
    <t>Material</t>
  </si>
  <si>
    <t>Amount Available</t>
  </si>
  <si>
    <t>Profit per Unit</t>
  </si>
  <si>
    <t>Decision Variables</t>
  </si>
  <si>
    <t>Number Produced</t>
  </si>
  <si>
    <t>Maximize Total Profit</t>
  </si>
  <si>
    <t>Constraints</t>
  </si>
  <si>
    <t>Amount Used (LHS)</t>
  </si>
  <si>
    <t>Amount Available (RHS)</t>
  </si>
  <si>
    <t>≤</t>
  </si>
  <si>
    <t>Microsoft Excel 16.0 Answer Report</t>
  </si>
  <si>
    <t>Result: Solver found a solution.  All Constraints and optimality conditions are satisfied.</t>
  </si>
  <si>
    <t>Solver Engine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</si>
  <si>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</si>
  <si>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</si>
  <si>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</si>
  <si>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</si>
  <si>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</si>
  <si>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</si>
  <si>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</si>
  <si>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</si>
  <si>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</si>
  <si>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</si>
  <si>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</si>
  <si>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</si>
  <si>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</si>
  <si>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</si>
  <si>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$B$20</t>
  </si>
  <si>
    <t>$B$16</t>
  </si>
  <si>
    <t>Contin</t>
  </si>
  <si>
    <t>$C$16</t>
  </si>
  <si>
    <t>$B$23</t>
  </si>
  <si>
    <t>$B$23&lt;=$D$23</t>
  </si>
  <si>
    <t>Binding</t>
  </si>
  <si>
    <t>$B$24</t>
  </si>
  <si>
    <t>$B$24&lt;=$D$24</t>
  </si>
  <si>
    <t>Microsoft Excel 16.0 Sensitivity Report</t>
  </si>
  <si>
    <t>Final</t>
  </si>
  <si>
    <t>Reduced</t>
  </si>
  <si>
    <t>X</t>
  </si>
  <si>
    <t>Engine: Simplex LP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</si>
  <si>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</si>
  <si>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</si>
  <si>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</si>
  <si>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</si>
  <si>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</si>
  <si>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</si>
  <si>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</si>
  <si>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</si>
  <si>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</si>
  <si>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</si>
  <si>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Process</t>
  </si>
  <si>
    <t>Process 1</t>
  </si>
  <si>
    <t>Process 2</t>
  </si>
  <si>
    <t>Units Produced</t>
  </si>
  <si>
    <t>Electronic Constraint</t>
  </si>
  <si>
    <t>Assembly Constraint</t>
  </si>
  <si>
    <t>Iterations: 2 Subproblems: 0</t>
  </si>
  <si>
    <t>Maximize Total Profit X1</t>
  </si>
  <si>
    <t>Number Produced X1</t>
  </si>
  <si>
    <t>Number Produced X2</t>
  </si>
  <si>
    <t>Electronic Constraint Amount Used (LHS)</t>
  </si>
  <si>
    <t>Assembly Constraint Amount Used (LHS)</t>
  </si>
  <si>
    <t>Worksheet: [BUS 322 S24  Test  3  Master Answers  41324.xlsx]Problem 3 (2)</t>
  </si>
  <si>
    <t>Report Created: 4/13/2024 10:17:59 AM</t>
  </si>
  <si>
    <t>Solution Time: 0.016 Seconds.</t>
  </si>
  <si>
    <t>Report Created: 4/13/2024 10:18:00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</si>
</sst>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0.0"/>
    <numFmt numFmtId="165" formatCode="0.0000"/>
    <numFmt numFmtId="166" formatCode="&quot;$&quot;#,##0.0000"/>
    <numFmt numFmtId="167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Lucida Bright"/>
      <family val="1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b/>
      <sz val="22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26"/>
      <color theme="1"/>
      <name val="Lucida Bright"/>
      <family val="1"/>
    </font>
    <font>
      <sz val="16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4"/>
      <color theme="1"/>
      <name val="Lucida Bright"/>
      <family val="1"/>
    </font>
    <font>
      <sz val="24"/>
      <color rgb="FFFFFF00"/>
      <name val="Lucida Bright"/>
      <family val="1"/>
    </font>
    <font>
      <sz val="26"/>
      <color theme="1"/>
      <name val="Calibri"/>
      <family val="2"/>
      <scheme val="minor"/>
    </font>
    <font>
      <sz val="26"/>
      <color rgb="FFFFFF00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1"/>
      <color indexed="1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4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4" borderId="0" xfId="0" applyFont="1" applyFill="1"/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10" fillId="7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/>
    <xf numFmtId="0" fontId="7" fillId="3" borderId="1" xfId="0" applyFont="1" applyFill="1" applyBorder="1" applyAlignment="1" applyProtection="1">
      <alignment horizontal="center" vertical="center"/>
      <protection locked="0"/>
    </xf>
    <xf numFmtId="165" fontId="13" fillId="5" borderId="1" xfId="0" applyNumberFormat="1" applyFont="1" applyFill="1" applyBorder="1" applyAlignment="1">
      <alignment horizontal="center" vertical="center"/>
    </xf>
    <xf numFmtId="0" fontId="14" fillId="2" borderId="0" xfId="0" applyFont="1" applyFill="1" applyProtection="1"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Continuous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8" xfId="0" applyFont="1" applyBorder="1"/>
    <xf numFmtId="166" fontId="3" fillId="0" borderId="0" xfId="0" applyNumberFormat="1" applyFont="1"/>
    <xf numFmtId="166" fontId="3" fillId="0" borderId="8" xfId="0" applyNumberFormat="1" applyFont="1" applyBorder="1"/>
    <xf numFmtId="0" fontId="19" fillId="0" borderId="9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/>
    <xf numFmtId="165" fontId="16" fillId="3" borderId="8" xfId="0" applyNumberFormat="1" applyFont="1" applyFill="1" applyBorder="1"/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1" fillId="12" borderId="1" xfId="0" applyFont="1" applyFill="1" applyBorder="1" applyAlignment="1" applyProtection="1">
      <alignment horizontal="center" vertical="center"/>
      <protection locked="0"/>
    </xf>
    <xf numFmtId="165" fontId="20" fillId="6" borderId="1" xfId="0" applyNumberFormat="1" applyFont="1" applyFill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65" fontId="4" fillId="0" borderId="0" xfId="0" applyNumberFormat="1" applyFont="1"/>
    <xf numFmtId="165" fontId="4" fillId="0" borderId="8" xfId="0" applyNumberFormat="1" applyFont="1" applyBorder="1"/>
    <xf numFmtId="0" fontId="4" fillId="2" borderId="0" xfId="0" applyFont="1" applyFill="1" applyAlignment="1" applyProtection="1">
      <alignment horizontal="center"/>
      <protection locked="0"/>
    </xf>
    <xf numFmtId="0" fontId="24" fillId="0" borderId="9" xfId="0" applyFont="1" applyBorder="1" applyAlignment="1">
      <alignment horizontal="center"/>
    </xf>
    <xf numFmtId="0" fontId="25" fillId="0" borderId="0" xfId="0" applyFont="1"/>
    <xf numFmtId="0" fontId="25" fillId="0" borderId="8" xfId="0" applyFont="1" applyBorder="1"/>
    <xf numFmtId="165" fontId="25" fillId="0" borderId="8" xfId="0" applyNumberFormat="1" applyFont="1" applyBorder="1"/>
    <xf numFmtId="165" fontId="16" fillId="0" borderId="0" xfId="0" applyNumberFormat="1" applyFont="1"/>
    <xf numFmtId="165" fontId="26" fillId="0" borderId="0" xfId="0" applyNumberFormat="1" applyFont="1"/>
    <xf numFmtId="0" fontId="27" fillId="0" borderId="9" xfId="0" applyFont="1" applyBorder="1" applyAlignment="1">
      <alignment horizontal="center"/>
    </xf>
    <xf numFmtId="0" fontId="28" fillId="0" borderId="0" xfId="0" applyFont="1" applyAlignment="1">
      <alignment vertical="top"/>
    </xf>
    <xf numFmtId="0" fontId="0" fillId="14" borderId="0" xfId="0" applyFill="1"/>
    <xf numFmtId="0" fontId="0" fillId="0" borderId="0" xfId="0" applyAlignment="1">
      <alignment horizontal="center" vertical="center"/>
    </xf>
    <xf numFmtId="2" fontId="30" fillId="12" borderId="1" xfId="0" applyNumberFormat="1" applyFont="1" applyFill="1" applyBorder="1" applyAlignment="1">
      <alignment horizontal="center"/>
    </xf>
    <xf numFmtId="167" fontId="30" fillId="12" borderId="1" xfId="0" applyNumberFormat="1" applyFont="1" applyFill="1" applyBorder="1" applyAlignment="1">
      <alignment horizont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center" vertical="top" wrapText="1"/>
    </xf>
    <xf numFmtId="3" fontId="3" fillId="14" borderId="0" xfId="0" applyNumberFormat="1" applyFont="1" applyFill="1" applyAlignment="1">
      <alignment horizontal="center" vertical="top" wrapText="1"/>
    </xf>
    <xf numFmtId="0" fontId="3" fillId="14" borderId="0" xfId="0" applyFont="1" applyFill="1" applyAlignment="1">
      <alignment horizontal="justify" vertical="top" wrapText="1"/>
    </xf>
    <xf numFmtId="0" fontId="3" fillId="14" borderId="0" xfId="0" applyFont="1" applyFill="1" applyAlignment="1">
      <alignment horizontal="left" vertical="top" wrapText="1" indent="8"/>
    </xf>
    <xf numFmtId="0" fontId="32" fillId="14" borderId="0" xfId="0" applyFont="1" applyFill="1" applyAlignment="1">
      <alignment horizontal="center" vertical="top" wrapText="1"/>
    </xf>
    <xf numFmtId="0" fontId="31" fillId="14" borderId="0" xfId="0" applyFont="1" applyFill="1" applyAlignment="1">
      <alignment horizontal="center" vertical="center" wrapText="1"/>
    </xf>
    <xf numFmtId="0" fontId="31" fillId="14" borderId="0" xfId="0" applyFont="1" applyFill="1" applyAlignment="1">
      <alignment vertical="center" wrapText="1"/>
    </xf>
    <xf numFmtId="0" fontId="28" fillId="14" borderId="0" xfId="0" applyFont="1" applyFill="1" applyAlignment="1">
      <alignment horizontal="center" vertical="center" wrapText="1"/>
    </xf>
    <xf numFmtId="12" fontId="6" fillId="14" borderId="0" xfId="0" applyNumberFormat="1" applyFont="1" applyFill="1" applyAlignment="1">
      <alignment horizontal="center" vertical="center" wrapText="1"/>
    </xf>
    <xf numFmtId="5" fontId="6" fillId="14" borderId="0" xfId="0" applyNumberFormat="1" applyFont="1" applyFill="1" applyAlignment="1">
      <alignment horizontal="center" vertical="center" wrapText="1"/>
    </xf>
    <xf numFmtId="13" fontId="6" fillId="14" borderId="0" xfId="0" applyNumberFormat="1" applyFont="1" applyFill="1" applyAlignment="1">
      <alignment horizontal="center" vertical="center" wrapText="1"/>
    </xf>
    <xf numFmtId="0" fontId="6" fillId="1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7" fillId="0" borderId="0" xfId="0" applyFont="1"/>
    <xf numFmtId="0" fontId="4" fillId="3" borderId="0" xfId="0" applyFont="1" applyFill="1"/>
    <xf numFmtId="0" fontId="12" fillId="4" borderId="0" xfId="0" applyFont="1" applyFill="1" applyAlignment="1">
      <alignment horizontal="center" vertical="center"/>
    </xf>
    <xf numFmtId="0" fontId="23" fillId="12" borderId="0" xfId="0" applyFont="1" applyFill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22" fillId="14" borderId="0" xfId="0" applyFont="1" applyFill="1" applyAlignment="1">
      <alignment horizontal="center" vertical="center"/>
    </xf>
    <xf numFmtId="0" fontId="31" fillId="14" borderId="0" xfId="0" applyFont="1" applyFill="1" applyAlignment="1">
      <alignment horizontal="center" vertical="center" wrapText="1"/>
    </xf>
    <xf numFmtId="0" fontId="28" fillId="13" borderId="10" xfId="0" applyFont="1" applyFill="1" applyBorder="1" applyAlignment="1">
      <alignment horizontal="left" vertical="top"/>
    </xf>
    <xf numFmtId="0" fontId="28" fillId="13" borderId="0" xfId="0" applyFont="1" applyFill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6" fillId="15" borderId="2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/>
    </xf>
    <xf numFmtId="0" fontId="6" fillId="14" borderId="0" xfId="0" applyFont="1" applyFill="1" applyAlignment="1">
      <alignment horizontal="center" vertical="top" wrapText="1"/>
    </xf>
    <xf numFmtId="0" fontId="6" fillId="14" borderId="0" xfId="0" applyFont="1" applyFill="1" applyAlignment="1">
      <alignment vertical="top" wrapText="1"/>
    </xf>
    <xf numFmtId="165" fontId="16" fillId="6" borderId="2" xfId="0" applyNumberFormat="1" applyFont="1" applyFill="1" applyBorder="1" applyAlignment="1">
      <alignment horizontal="center" vertical="center"/>
    </xf>
    <xf numFmtId="165" fontId="16" fillId="6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5" fontId="23" fillId="12" borderId="0" xfId="0" applyNumberFormat="1" applyFont="1" applyFill="1" applyAlignment="1" applyProtection="1">
      <alignment horizontal="center" vertical="center"/>
      <protection locked="0"/>
    </xf>
    <xf numFmtId="0" fontId="0" fillId="0" borderId="14" xfId="0" applyFill="1" applyBorder="1" applyAlignment="1"/>
    <xf numFmtId="0" fontId="34" fillId="0" borderId="13" xfId="0" applyFont="1" applyFill="1" applyBorder="1" applyAlignment="1">
      <alignment horizontal="center"/>
    </xf>
    <xf numFmtId="0" fontId="0" fillId="0" borderId="15" xfId="0" applyFill="1" applyBorder="1" applyAlignment="1"/>
    <xf numFmtId="167" fontId="0" fillId="0" borderId="14" xfId="0" applyNumberFormat="1" applyFill="1" applyBorder="1" applyAlignment="1"/>
    <xf numFmtId="2" fontId="0" fillId="0" borderId="15" xfId="0" applyNumberFormat="1" applyFill="1" applyBorder="1" applyAlignment="1"/>
    <xf numFmtId="2" fontId="0" fillId="0" borderId="14" xfId="0" applyNumberFormat="1" applyFill="1" applyBorder="1" applyAlignment="1"/>
    <xf numFmtId="0" fontId="0" fillId="0" borderId="15" xfId="0" applyNumberFormat="1" applyFill="1" applyBorder="1" applyAlignment="1"/>
    <xf numFmtId="0" fontId="0" fillId="0" borderId="14" xfId="0" applyNumberFormat="1" applyFill="1" applyBorder="1" applyAlignment="1"/>
    <xf numFmtId="0" fontId="34" fillId="0" borderId="11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E2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9'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6" Type="http://schemas.openxmlformats.org/officeDocument/2006/relationships/hyperlink" Target="#'Problem 10'!A1"/><Relationship Id="rId11" Type="http://schemas.openxmlformats.org/officeDocument/2006/relationships/hyperlink" Target="#'Problem 6'!A1"/><Relationship Id="rId5" Type="http://schemas.openxmlformats.org/officeDocument/2006/relationships/hyperlink" Target="#'Problem 5'!A1"/><Relationship Id="rId10" Type="http://schemas.openxmlformats.org/officeDocument/2006/relationships/hyperlink" Target="#'Problem 9'!A1"/><Relationship Id="rId4" Type="http://schemas.openxmlformats.org/officeDocument/2006/relationships/hyperlink" Target="#'Problem 4'!A1"/><Relationship Id="rId9" Type="http://schemas.openxmlformats.org/officeDocument/2006/relationships/hyperlink" Target="#FirstPag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Problem 5 (2)'!A1"/><Relationship Id="rId1" Type="http://schemas.openxmlformats.org/officeDocument/2006/relationships/hyperlink" Target="#'Exam Content 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Problem 3 (2)'!A1"/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Exam Content '!A1"/><Relationship Id="rId1" Type="http://schemas.openxmlformats.org/officeDocument/2006/relationships/hyperlink" Target="#'Content Mast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355873</xdr:colOff>
      <xdr:row>2</xdr:row>
      <xdr:rowOff>18959</xdr:rowOff>
    </xdr:from>
    <xdr:to>
      <xdr:col>32</xdr:col>
      <xdr:colOff>520065</xdr:colOff>
      <xdr:row>9</xdr:row>
      <xdr:rowOff>137795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38273" y="399959"/>
          <a:ext cx="8088992" cy="1452336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23</xdr:col>
      <xdr:colOff>318410</xdr:colOff>
      <xdr:row>49</xdr:row>
      <xdr:rowOff>67129</xdr:rowOff>
    </xdr:from>
    <xdr:to>
      <xdr:col>29</xdr:col>
      <xdr:colOff>128999</xdr:colOff>
      <xdr:row>56</xdr:row>
      <xdr:rowOff>22225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339210" y="94016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18</xdr:col>
      <xdr:colOff>358140</xdr:colOff>
      <xdr:row>21</xdr:row>
      <xdr:rowOff>107133</xdr:rowOff>
    </xdr:from>
    <xdr:to>
      <xdr:col>34</xdr:col>
      <xdr:colOff>57150</xdr:colOff>
      <xdr:row>45</xdr:row>
      <xdr:rowOff>171450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330940" y="4107633"/>
          <a:ext cx="9452610" cy="46363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Test 3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Answers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v.2</a:t>
          </a:r>
        </a:p>
        <a:p>
          <a:pPr algn="ctr"/>
          <a:r>
            <a:rPr lang="en-US" sz="4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Problems</a:t>
          </a:r>
        </a:p>
        <a:p>
          <a:pPr algn="ctr"/>
          <a:endParaRPr lang="en-US" sz="44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4/13/24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100605</xdr:colOff>
      <xdr:row>12</xdr:row>
      <xdr:rowOff>37919</xdr:rowOff>
    </xdr:from>
    <xdr:to>
      <xdr:col>28</xdr:col>
      <xdr:colOff>520794</xdr:colOff>
      <xdr:row>18</xdr:row>
      <xdr:rowOff>183515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121405" y="232391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</xdr:colOff>
      <xdr:row>2</xdr:row>
      <xdr:rowOff>18142</xdr:rowOff>
    </xdr:from>
    <xdr:to>
      <xdr:col>9</xdr:col>
      <xdr:colOff>1381124</xdr:colOff>
      <xdr:row>7</xdr:row>
      <xdr:rowOff>31749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E4ED390-64FB-427C-96C2-1643167FAB33}"/>
            </a:ext>
          </a:extLst>
        </xdr:cNvPr>
        <xdr:cNvSpPr/>
      </xdr:nvSpPr>
      <xdr:spPr>
        <a:xfrm>
          <a:off x="3273425" y="383902"/>
          <a:ext cx="7015479" cy="9280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A6D33-2646-488B-B4BD-00720B9FF37D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507093</xdr:colOff>
      <xdr:row>8</xdr:row>
      <xdr:rowOff>176349</xdr:rowOff>
    </xdr:from>
    <xdr:to>
      <xdr:col>14</xdr:col>
      <xdr:colOff>507093</xdr:colOff>
      <xdr:row>28</xdr:row>
      <xdr:rowOff>305889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9BA2BAA-6D51-474A-A8BC-0F2147950717}"/>
            </a:ext>
          </a:extLst>
        </xdr:cNvPr>
        <xdr:cNvCxnSpPr/>
      </xdr:nvCxnSpPr>
      <xdr:spPr>
        <a:xfrm flipH="1">
          <a:off x="14277522" y="1700349"/>
          <a:ext cx="0" cy="58173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253818</xdr:colOff>
      <xdr:row>9</xdr:row>
      <xdr:rowOff>80464</xdr:rowOff>
    </xdr:from>
    <xdr:to>
      <xdr:col>9</xdr:col>
      <xdr:colOff>394607</xdr:colOff>
      <xdr:row>15</xdr:row>
      <xdr:rowOff>22679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0C532EB-7585-46BC-AFC4-986BAB4A8A78}"/>
            </a:ext>
          </a:extLst>
        </xdr:cNvPr>
        <xdr:cNvSpPr txBox="1"/>
      </xdr:nvSpPr>
      <xdr:spPr>
        <a:xfrm>
          <a:off x="253818" y="1794964"/>
          <a:ext cx="8686075" cy="1085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Calculate the Correlation Coefficient for X1 and X3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is the strength of this correlation?</a:t>
          </a:r>
        </a:p>
      </xdr:txBody>
    </xdr:sp>
    <xdr:clientData/>
  </xdr:twoCellAnchor>
  <xdr:twoCellAnchor>
    <xdr:from>
      <xdr:col>13</xdr:col>
      <xdr:colOff>152400</xdr:colOff>
      <xdr:row>2</xdr:row>
      <xdr:rowOff>101600</xdr:rowOff>
    </xdr:from>
    <xdr:to>
      <xdr:col>19</xdr:col>
      <xdr:colOff>82005</xdr:colOff>
      <xdr:row>6</xdr:row>
      <xdr:rowOff>123008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1A6DAE84-1A98-49BA-8002-B8948FF3B816}"/>
            </a:ext>
          </a:extLst>
        </xdr:cNvPr>
        <xdr:cNvSpPr/>
      </xdr:nvSpPr>
      <xdr:spPr>
        <a:xfrm>
          <a:off x="14109700" y="4572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680357</xdr:colOff>
      <xdr:row>9</xdr:row>
      <xdr:rowOff>95250</xdr:rowOff>
    </xdr:from>
    <xdr:to>
      <xdr:col>14</xdr:col>
      <xdr:colOff>3401</xdr:colOff>
      <xdr:row>29</xdr:row>
      <xdr:rowOff>35720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195D8-8216-478A-B539-A87BBA022480}"/>
            </a:ext>
          </a:extLst>
        </xdr:cNvPr>
        <xdr:cNvSpPr txBox="1"/>
      </xdr:nvSpPr>
      <xdr:spPr>
        <a:xfrm>
          <a:off x="9225643" y="1809750"/>
          <a:ext cx="4548187" cy="5845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Correlation strength rubric: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Positive: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 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Negative: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625928</xdr:colOff>
      <xdr:row>1</xdr:row>
      <xdr:rowOff>119743</xdr:rowOff>
    </xdr:from>
    <xdr:to>
      <xdr:col>6</xdr:col>
      <xdr:colOff>1700893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9B16BD7-E632-4332-8CA1-977F6740674F}"/>
            </a:ext>
          </a:extLst>
        </xdr:cNvPr>
        <xdr:cNvSpPr/>
      </xdr:nvSpPr>
      <xdr:spPr>
        <a:xfrm>
          <a:off x="3088821" y="310243"/>
          <a:ext cx="6082393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7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3627</xdr:colOff>
      <xdr:row>8</xdr:row>
      <xdr:rowOff>84546</xdr:rowOff>
    </xdr:from>
    <xdr:to>
      <xdr:col>7</xdr:col>
      <xdr:colOff>825500</xdr:colOff>
      <xdr:row>18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45BCB3-154A-4A2E-B968-875C59FC54C0}"/>
            </a:ext>
          </a:extLst>
        </xdr:cNvPr>
        <xdr:cNvSpPr txBox="1"/>
      </xdr:nvSpPr>
      <xdr:spPr>
        <a:xfrm>
          <a:off x="615948" y="1608546"/>
          <a:ext cx="9557659" cy="19157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Using MAD as a criterion, which of these techniques yields the best forecast?</a:t>
          </a:r>
        </a:p>
        <a:p>
          <a:endParaRPr lang="en-US" sz="20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MAD value for the best forecasting technique?</a:t>
          </a: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2F521-D893-4E5F-A94C-AE4707A902FD}"/>
            </a:ext>
          </a:extLst>
        </xdr:cNvPr>
        <xdr:cNvSpPr/>
      </xdr:nvSpPr>
      <xdr:spPr>
        <a:xfrm>
          <a:off x="931818" y="343989"/>
          <a:ext cx="1460226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215900</xdr:colOff>
      <xdr:row>1</xdr:row>
      <xdr:rowOff>152400</xdr:rowOff>
    </xdr:from>
    <xdr:to>
      <xdr:col>13</xdr:col>
      <xdr:colOff>399505</xdr:colOff>
      <xdr:row>5</xdr:row>
      <xdr:rowOff>173808</xdr:rowOff>
    </xdr:to>
    <xdr:sp macro="" textlink="">
      <xdr:nvSpPr>
        <xdr:cNvPr id="9" name="Rounded Rectangle 4">
          <a:extLst>
            <a:ext uri="{FF2B5EF4-FFF2-40B4-BE49-F238E27FC236}">
              <a16:creationId xmlns:a16="http://schemas.microsoft.com/office/drawing/2014/main" id="{68607BDE-5DE2-4409-8441-4D25876363B0}"/>
            </a:ext>
          </a:extLst>
        </xdr:cNvPr>
        <xdr:cNvSpPr/>
      </xdr:nvSpPr>
      <xdr:spPr>
        <a:xfrm>
          <a:off x="11582400" y="3302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1390650</xdr:colOff>
      <xdr:row>7</xdr:row>
      <xdr:rowOff>19050</xdr:rowOff>
    </xdr:from>
    <xdr:to>
      <xdr:col>7</xdr:col>
      <xdr:colOff>1390650</xdr:colOff>
      <xdr:row>45</xdr:row>
      <xdr:rowOff>2540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2BFE1D49-F180-425B-8819-4ECBC683149F}"/>
            </a:ext>
          </a:extLst>
        </xdr:cNvPr>
        <xdr:cNvCxnSpPr/>
      </xdr:nvCxnSpPr>
      <xdr:spPr>
        <a:xfrm flipH="1">
          <a:off x="9629775" y="1352550"/>
          <a:ext cx="0" cy="101752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1216298</xdr:colOff>
      <xdr:row>1</xdr:row>
      <xdr:rowOff>30843</xdr:rowOff>
    </xdr:from>
    <xdr:to>
      <xdr:col>10</xdr:col>
      <xdr:colOff>231322</xdr:colOff>
      <xdr:row>5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4409A71-C0E9-46AF-BC9D-038461475B3C}"/>
            </a:ext>
          </a:extLst>
        </xdr:cNvPr>
        <xdr:cNvSpPr/>
      </xdr:nvSpPr>
      <xdr:spPr>
        <a:xfrm>
          <a:off x="2454548" y="221343"/>
          <a:ext cx="5505631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378642</xdr:colOff>
      <xdr:row>1</xdr:row>
      <xdr:rowOff>32294</xdr:rowOff>
    </xdr:from>
    <xdr:to>
      <xdr:col>2</xdr:col>
      <xdr:colOff>646338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47842B-A01B-417C-89FE-77F297C1BEFE}"/>
            </a:ext>
          </a:extLst>
        </xdr:cNvPr>
        <xdr:cNvSpPr/>
      </xdr:nvSpPr>
      <xdr:spPr>
        <a:xfrm>
          <a:off x="378642" y="222794"/>
          <a:ext cx="1505946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266699</xdr:colOff>
      <xdr:row>8</xdr:row>
      <xdr:rowOff>190499</xdr:rowOff>
    </xdr:from>
    <xdr:to>
      <xdr:col>11</xdr:col>
      <xdr:colOff>650875</xdr:colOff>
      <xdr:row>21</xdr:row>
      <xdr:rowOff>15874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8B80DB0-BD09-4DE4-A418-3E7AD959DD31}"/>
            </a:ext>
          </a:extLst>
        </xdr:cNvPr>
        <xdr:cNvSpPr txBox="1"/>
      </xdr:nvSpPr>
      <xdr:spPr>
        <a:xfrm>
          <a:off x="266699" y="1714499"/>
          <a:ext cx="9083676" cy="2301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Given the following information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ea typeface="Calibri" panose="020F0502020204030204" pitchFamily="34" charset="0"/>
              <a:cs typeface="Calibri" panose="020F0502020204030204" pitchFamily="34" charset="0"/>
            </a:rPr>
            <a:t>α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= 0.4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Calculate the damping factor?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000"/>
            <a:t> </a:t>
          </a:r>
        </a:p>
        <a:p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1-0.4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0.6</a:t>
          </a:r>
        </a:p>
        <a:p>
          <a:endParaRPr lang="en-US" sz="2400" b="1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544286</xdr:colOff>
      <xdr:row>8</xdr:row>
      <xdr:rowOff>21771</xdr:rowOff>
    </xdr:from>
    <xdr:to>
      <xdr:col>12</xdr:col>
      <xdr:colOff>544286</xdr:colOff>
      <xdr:row>58</xdr:row>
      <xdr:rowOff>173083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D848101-360E-48BE-B99E-7BD0FB37F8D8}"/>
            </a:ext>
          </a:extLst>
        </xdr:cNvPr>
        <xdr:cNvCxnSpPr/>
      </xdr:nvCxnSpPr>
      <xdr:spPr>
        <a:xfrm flipH="1">
          <a:off x="10021661" y="1545771"/>
          <a:ext cx="0" cy="1171466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622300</xdr:colOff>
      <xdr:row>2</xdr:row>
      <xdr:rowOff>15876</xdr:rowOff>
    </xdr:from>
    <xdr:to>
      <xdr:col>18</xdr:col>
      <xdr:colOff>465997</xdr:colOff>
      <xdr:row>7</xdr:row>
      <xdr:rowOff>85180</xdr:rowOff>
    </xdr:to>
    <xdr:sp macro="" textlink="">
      <xdr:nvSpPr>
        <xdr:cNvPr id="13" name="Rounded Rectangle 6">
          <a:extLst>
            <a:ext uri="{FF2B5EF4-FFF2-40B4-BE49-F238E27FC236}">
              <a16:creationId xmlns:a16="http://schemas.microsoft.com/office/drawing/2014/main" id="{BF7B61BF-0BF7-45C0-A7D9-C99F8CE557D7}"/>
            </a:ext>
          </a:extLst>
        </xdr:cNvPr>
        <xdr:cNvSpPr/>
      </xdr:nvSpPr>
      <xdr:spPr>
        <a:xfrm>
          <a:off x="11766550" y="396876"/>
          <a:ext cx="4764947" cy="102180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402590</xdr:colOff>
      <xdr:row>2</xdr:row>
      <xdr:rowOff>43543</xdr:rowOff>
    </xdr:from>
    <xdr:to>
      <xdr:col>8</xdr:col>
      <xdr:colOff>857250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20D0ACA4-ADF6-474D-AC63-3B9EF2094DA1}"/>
            </a:ext>
          </a:extLst>
        </xdr:cNvPr>
        <xdr:cNvSpPr/>
      </xdr:nvSpPr>
      <xdr:spPr>
        <a:xfrm>
          <a:off x="2865483" y="424543"/>
          <a:ext cx="6019981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9</a:t>
          </a:r>
          <a:r>
            <a:rPr lang="en-US" sz="32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endParaRPr lang="en-US" sz="3200" b="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1F80A4-C05B-4EB1-8CA1-BFFB857BE38C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410935</xdr:colOff>
      <xdr:row>2</xdr:row>
      <xdr:rowOff>183607</xdr:rowOff>
    </xdr:from>
    <xdr:to>
      <xdr:col>9</xdr:col>
      <xdr:colOff>410935</xdr:colOff>
      <xdr:row>43</xdr:row>
      <xdr:rowOff>109947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209DF27-F3B0-4B0C-89F8-D175BC5A7A80}"/>
            </a:ext>
          </a:extLst>
        </xdr:cNvPr>
        <xdr:cNvCxnSpPr/>
      </xdr:nvCxnSpPr>
      <xdr:spPr>
        <a:xfrm flipH="1">
          <a:off x="9500506" y="564607"/>
          <a:ext cx="0" cy="104718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236764</xdr:colOff>
      <xdr:row>8</xdr:row>
      <xdr:rowOff>120651</xdr:rowOff>
    </xdr:from>
    <xdr:to>
      <xdr:col>8</xdr:col>
      <xdr:colOff>828221</xdr:colOff>
      <xdr:row>12</xdr:row>
      <xdr:rowOff>108858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EA3B2A-F174-46C4-BF51-DA9392674778}"/>
            </a:ext>
          </a:extLst>
        </xdr:cNvPr>
        <xdr:cNvSpPr txBox="1"/>
      </xdr:nvSpPr>
      <xdr:spPr>
        <a:xfrm>
          <a:off x="236764" y="1644651"/>
          <a:ext cx="8619671" cy="750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Given the following information:</a:t>
          </a: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11</xdr:col>
      <xdr:colOff>217715</xdr:colOff>
      <xdr:row>13</xdr:row>
      <xdr:rowOff>0</xdr:rowOff>
    </xdr:from>
    <xdr:ext cx="1986642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034B07-4A18-49C8-9A58-A762D94F9AE7}"/>
            </a:ext>
          </a:extLst>
        </xdr:cNvPr>
        <xdr:cNvSpPr txBox="1"/>
      </xdr:nvSpPr>
      <xdr:spPr>
        <a:xfrm>
          <a:off x="12440195" y="3625670"/>
          <a:ext cx="19866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n-US" sz="1800"/>
        </a:p>
      </xdr:txBody>
    </xdr:sp>
    <xdr:clientData/>
  </xdr:oneCellAnchor>
  <xdr:twoCellAnchor>
    <xdr:from>
      <xdr:col>10</xdr:col>
      <xdr:colOff>13608</xdr:colOff>
      <xdr:row>2</xdr:row>
      <xdr:rowOff>39007</xdr:rowOff>
    </xdr:from>
    <xdr:to>
      <xdr:col>12</xdr:col>
      <xdr:colOff>1954349</xdr:colOff>
      <xdr:row>6</xdr:row>
      <xdr:rowOff>60415</xdr:rowOff>
    </xdr:to>
    <xdr:sp macro="" textlink="">
      <xdr:nvSpPr>
        <xdr:cNvPr id="11" name="Rounded Rectangle 4">
          <a:extLst>
            <a:ext uri="{FF2B5EF4-FFF2-40B4-BE49-F238E27FC236}">
              <a16:creationId xmlns:a16="http://schemas.microsoft.com/office/drawing/2014/main" id="{3F32D3A7-11BF-4CEA-80FC-C73084E1DF48}"/>
            </a:ext>
          </a:extLst>
        </xdr:cNvPr>
        <xdr:cNvSpPr/>
      </xdr:nvSpPr>
      <xdr:spPr>
        <a:xfrm>
          <a:off x="10191751" y="420007"/>
          <a:ext cx="4185919" cy="7834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312964</xdr:colOff>
      <xdr:row>21</xdr:row>
      <xdr:rowOff>244929</xdr:rowOff>
    </xdr:from>
    <xdr:to>
      <xdr:col>8</xdr:col>
      <xdr:colOff>904421</xdr:colOff>
      <xdr:row>24</xdr:row>
      <xdr:rowOff>83457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338E419-C0E8-4414-96BD-367E9BD2A00E}"/>
            </a:ext>
          </a:extLst>
        </xdr:cNvPr>
        <xdr:cNvSpPr txBox="1"/>
      </xdr:nvSpPr>
      <xdr:spPr>
        <a:xfrm>
          <a:off x="312964" y="5483679"/>
          <a:ext cx="8619671" cy="7502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If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the value of y = 139.4758, what is the value of x, calculated from the regression equation.</a:t>
          </a:r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</xdr:colOff>
      <xdr:row>33</xdr:row>
      <xdr:rowOff>0</xdr:rowOff>
    </xdr:from>
    <xdr:to>
      <xdr:col>14</xdr:col>
      <xdr:colOff>285751</xdr:colOff>
      <xdr:row>45</xdr:row>
      <xdr:rowOff>122465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5F2B92A-3695-4E05-B18A-A262EFF71111}"/>
            </a:ext>
          </a:extLst>
        </xdr:cNvPr>
        <xdr:cNvSpPr txBox="1"/>
      </xdr:nvSpPr>
      <xdr:spPr>
        <a:xfrm>
          <a:off x="10967358" y="9252857"/>
          <a:ext cx="4136572" cy="2803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y = 44.7619 + 7.5714 x</a:t>
          </a: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139.4758 =44.7619 +7.5714x</a:t>
          </a: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7.5714x =139.4758 - 44.7619</a:t>
          </a: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x = (139.4758 -44.7619)/7.5714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72F29-4F8B-4BA2-B9B5-2D6E991ACF0C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217714</xdr:colOff>
      <xdr:row>1</xdr:row>
      <xdr:rowOff>94705</xdr:rowOff>
    </xdr:from>
    <xdr:to>
      <xdr:col>12</xdr:col>
      <xdr:colOff>268877</xdr:colOff>
      <xdr:row>32</xdr:row>
      <xdr:rowOff>217714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DB43042-0ACE-4761-9662-5FFEF5235571}"/>
            </a:ext>
          </a:extLst>
        </xdr:cNvPr>
        <xdr:cNvCxnSpPr/>
      </xdr:nvCxnSpPr>
      <xdr:spPr>
        <a:xfrm flipH="1">
          <a:off x="10028464" y="285205"/>
          <a:ext cx="51163" cy="747086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13607</xdr:colOff>
      <xdr:row>9</xdr:row>
      <xdr:rowOff>1</xdr:rowOff>
    </xdr:from>
    <xdr:to>
      <xdr:col>11</xdr:col>
      <xdr:colOff>1029245</xdr:colOff>
      <xdr:row>13</xdr:row>
      <xdr:rowOff>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8F0FDD-D196-41EF-B2F7-2D1857711CB9}"/>
            </a:ext>
          </a:extLst>
        </xdr:cNvPr>
        <xdr:cNvSpPr txBox="1"/>
      </xdr:nvSpPr>
      <xdr:spPr>
        <a:xfrm>
          <a:off x="625928" y="1714501"/>
          <a:ext cx="9098281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Given the following Information:</a:t>
          </a:r>
        </a:p>
      </xdr:txBody>
    </xdr:sp>
    <xdr:clientData/>
  </xdr:twoCellAnchor>
  <xdr:twoCellAnchor>
    <xdr:from>
      <xdr:col>0</xdr:col>
      <xdr:colOff>379961</xdr:colOff>
      <xdr:row>25</xdr:row>
      <xdr:rowOff>126884</xdr:rowOff>
    </xdr:from>
    <xdr:to>
      <xdr:col>11</xdr:col>
      <xdr:colOff>792349</xdr:colOff>
      <xdr:row>29</xdr:row>
      <xdr:rowOff>265372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84C132-C044-45DC-B82A-E307746D8CC3}"/>
            </a:ext>
          </a:extLst>
        </xdr:cNvPr>
        <xdr:cNvSpPr txBox="1"/>
      </xdr:nvSpPr>
      <xdr:spPr>
        <a:xfrm>
          <a:off x="379961" y="7097452"/>
          <a:ext cx="9071479" cy="1264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Calculate the R</a:t>
          </a:r>
          <a:r>
            <a:rPr lang="en-US" sz="2000" b="0" baseline="3000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2 </a:t>
          </a:r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for the last five years.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0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strength of this regression model?</a:t>
          </a:r>
          <a:endParaRPr lang="en-US" sz="2000" b="0" baseline="3000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462642</xdr:colOff>
      <xdr:row>1</xdr:row>
      <xdr:rowOff>122464</xdr:rowOff>
    </xdr:from>
    <xdr:to>
      <xdr:col>11</xdr:col>
      <xdr:colOff>914399</xdr:colOff>
      <xdr:row>7</xdr:row>
      <xdr:rowOff>13607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BCDCFB-1654-4F20-9AF5-C1ABF647C78E}"/>
            </a:ext>
          </a:extLst>
        </xdr:cNvPr>
        <xdr:cNvSpPr/>
      </xdr:nvSpPr>
      <xdr:spPr>
        <a:xfrm>
          <a:off x="2925535" y="312964"/>
          <a:ext cx="6683828" cy="10341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10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14</xdr:col>
      <xdr:colOff>518160</xdr:colOff>
      <xdr:row>2</xdr:row>
      <xdr:rowOff>0</xdr:rowOff>
    </xdr:from>
    <xdr:to>
      <xdr:col>18</xdr:col>
      <xdr:colOff>198120</xdr:colOff>
      <xdr:row>7</xdr:row>
      <xdr:rowOff>91440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32F48E69-934B-4742-8FEB-1B9062CE928A}"/>
            </a:ext>
          </a:extLst>
        </xdr:cNvPr>
        <xdr:cNvSpPr/>
      </xdr:nvSpPr>
      <xdr:spPr>
        <a:xfrm>
          <a:off x="12054840" y="365760"/>
          <a:ext cx="3977640" cy="100584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775608</xdr:colOff>
      <xdr:row>9</xdr:row>
      <xdr:rowOff>27213</xdr:rowOff>
    </xdr:from>
    <xdr:to>
      <xdr:col>18</xdr:col>
      <xdr:colOff>275545</xdr:colOff>
      <xdr:row>32</xdr:row>
      <xdr:rowOff>142875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DCEB4AD-180E-4906-BD48-2E0C3635D431}"/>
            </a:ext>
          </a:extLst>
        </xdr:cNvPr>
        <xdr:cNvSpPr txBox="1"/>
      </xdr:nvSpPr>
      <xdr:spPr>
        <a:xfrm>
          <a:off x="10586358" y="1741713"/>
          <a:ext cx="5092473" cy="5939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Rubric for classifying the strength of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model: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Weak: 0.21 to 0.40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573201</xdr:colOff>
      <xdr:row>9</xdr:row>
      <xdr:rowOff>37419</xdr:rowOff>
    </xdr:from>
    <xdr:to>
      <xdr:col>25</xdr:col>
      <xdr:colOff>639535</xdr:colOff>
      <xdr:row>32</xdr:row>
      <xdr:rowOff>93550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79F9975-6159-4A0F-A610-9AF414519D28}"/>
            </a:ext>
          </a:extLst>
        </xdr:cNvPr>
        <xdr:cNvSpPr txBox="1"/>
      </xdr:nvSpPr>
      <xdr:spPr>
        <a:xfrm>
          <a:off x="15976487" y="1751919"/>
          <a:ext cx="4570298" cy="5879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Correlation strength rubric: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Positive: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</a:p>
        <a:p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 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Negative: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Weak: 0 to 0.20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Moderate: 0.21 to 0.40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Somewhat strong: 0.41 to 0.60</a:t>
          </a:r>
          <a:endParaRPr lang="en-US" sz="2000">
            <a:effectLst/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Strong: 0.61 to 0.80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Very strong: 0.81 to 1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343899</xdr:colOff>
      <xdr:row>2</xdr:row>
      <xdr:rowOff>41727</xdr:rowOff>
    </xdr:from>
    <xdr:to>
      <xdr:col>28</xdr:col>
      <xdr:colOff>501741</xdr:colOff>
      <xdr:row>8</xdr:row>
      <xdr:rowOff>34925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92649" y="422727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rgbClr val="C00000"/>
              </a:solidFill>
              <a:latin typeface="Lucida Bright" panose="02040602050505020304" pitchFamily="18" charset="0"/>
            </a:rPr>
            <a:t> Test 3 </a:t>
          </a:r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329474</xdr:colOff>
      <xdr:row>12</xdr:row>
      <xdr:rowOff>120013</xdr:rowOff>
    </xdr:from>
    <xdr:to>
      <xdr:col>20</xdr:col>
      <xdr:colOff>582567</xdr:colOff>
      <xdr:row>17</xdr:row>
      <xdr:rowOff>98242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15874" y="2967988"/>
          <a:ext cx="4520293" cy="9307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336096</xdr:colOff>
      <xdr:row>19</xdr:row>
      <xdr:rowOff>52161</xdr:rowOff>
    </xdr:from>
    <xdr:to>
      <xdr:col>20</xdr:col>
      <xdr:colOff>589189</xdr:colOff>
      <xdr:row>23</xdr:row>
      <xdr:rowOff>166460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22496" y="4233636"/>
          <a:ext cx="4520293" cy="8762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329292</xdr:colOff>
      <xdr:row>25</xdr:row>
      <xdr:rowOff>95250</xdr:rowOff>
    </xdr:from>
    <xdr:to>
      <xdr:col>20</xdr:col>
      <xdr:colOff>582385</xdr:colOff>
      <xdr:row>30</xdr:row>
      <xdr:rowOff>13606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15692" y="5419725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3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334735</xdr:colOff>
      <xdr:row>32</xdr:row>
      <xdr:rowOff>43543</xdr:rowOff>
    </xdr:from>
    <xdr:to>
      <xdr:col>20</xdr:col>
      <xdr:colOff>587828</xdr:colOff>
      <xdr:row>36</xdr:row>
      <xdr:rowOff>152399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21135" y="6701518"/>
          <a:ext cx="452029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4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308425</xdr:colOff>
      <xdr:row>38</xdr:row>
      <xdr:rowOff>155122</xdr:rowOff>
    </xdr:from>
    <xdr:to>
      <xdr:col>20</xdr:col>
      <xdr:colOff>571496</xdr:colOff>
      <xdr:row>43</xdr:row>
      <xdr:rowOff>89808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94825" y="7956097"/>
          <a:ext cx="453027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5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295272</xdr:colOff>
      <xdr:row>38</xdr:row>
      <xdr:rowOff>180975</xdr:rowOff>
    </xdr:from>
    <xdr:to>
      <xdr:col>30</xdr:col>
      <xdr:colOff>548365</xdr:colOff>
      <xdr:row>43</xdr:row>
      <xdr:rowOff>99332</xdr:rowOff>
    </xdr:to>
    <xdr:sp macro="" textlink="">
      <xdr:nvSpPr>
        <xdr:cNvPr id="8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757022" y="7975600"/>
          <a:ext cx="4475843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241300</xdr:colOff>
      <xdr:row>19</xdr:row>
      <xdr:rowOff>27212</xdr:rowOff>
    </xdr:from>
    <xdr:to>
      <xdr:col>30</xdr:col>
      <xdr:colOff>485322</xdr:colOff>
      <xdr:row>23</xdr:row>
      <xdr:rowOff>130625</xdr:rowOff>
    </xdr:to>
    <xdr:sp macro="" textlink="">
      <xdr:nvSpPr>
        <xdr:cNvPr id="9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703050" y="4202337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7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224515</xdr:colOff>
      <xdr:row>25</xdr:row>
      <xdr:rowOff>97063</xdr:rowOff>
    </xdr:from>
    <xdr:to>
      <xdr:col>30</xdr:col>
      <xdr:colOff>468537</xdr:colOff>
      <xdr:row>30</xdr:row>
      <xdr:rowOff>9976</xdr:rowOff>
    </xdr:to>
    <xdr:sp macro="" textlink="">
      <xdr:nvSpPr>
        <xdr:cNvPr id="10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86265" y="5415188"/>
          <a:ext cx="446677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8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4</xdr:col>
      <xdr:colOff>426720</xdr:colOff>
      <xdr:row>7</xdr:row>
      <xdr:rowOff>91440</xdr:rowOff>
    </xdr:to>
    <xdr:sp macro="" textlink="">
      <xdr:nvSpPr>
        <xdr:cNvPr id="1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80457" y="163286"/>
          <a:ext cx="1384663" cy="125212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23</xdr:col>
      <xdr:colOff>220889</xdr:colOff>
      <xdr:row>32</xdr:row>
      <xdr:rowOff>56245</xdr:rowOff>
    </xdr:from>
    <xdr:to>
      <xdr:col>30</xdr:col>
      <xdr:colOff>445861</xdr:colOff>
      <xdr:row>36</xdr:row>
      <xdr:rowOff>159658</xdr:rowOff>
    </xdr:to>
    <xdr:sp macro="" textlink="">
      <xdr:nvSpPr>
        <xdr:cNvPr id="1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682639" y="6707870"/>
          <a:ext cx="4447722" cy="8654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204379</xdr:colOff>
      <xdr:row>12</xdr:row>
      <xdr:rowOff>134350</xdr:rowOff>
    </xdr:from>
    <xdr:to>
      <xdr:col>30</xdr:col>
      <xdr:colOff>429351</xdr:colOff>
      <xdr:row>17</xdr:row>
      <xdr:rowOff>54883</xdr:rowOff>
    </xdr:to>
    <xdr:sp macro="" textlink="">
      <xdr:nvSpPr>
        <xdr:cNvPr id="13" name="Rounded 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666129" y="2975975"/>
          <a:ext cx="4447722" cy="8730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6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43543</xdr:rowOff>
    </xdr:from>
    <xdr:to>
      <xdr:col>12</xdr:col>
      <xdr:colOff>60960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27A6AE0-197C-4987-8549-28F9978D1F18}"/>
            </a:ext>
          </a:extLst>
        </xdr:cNvPr>
        <xdr:cNvSpPr/>
      </xdr:nvSpPr>
      <xdr:spPr>
        <a:xfrm>
          <a:off x="4034791" y="409303"/>
          <a:ext cx="6648449" cy="8077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6E0B-D6BF-49FC-8A9F-2CF5C68EE69F}"/>
            </a:ext>
          </a:extLst>
        </xdr:cNvPr>
        <xdr:cNvSpPr/>
      </xdr:nvSpPr>
      <xdr:spPr>
        <a:xfrm>
          <a:off x="931819" y="343989"/>
          <a:ext cx="1199605" cy="10096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762000</xdr:colOff>
      <xdr:row>7</xdr:row>
      <xdr:rowOff>121920</xdr:rowOff>
    </xdr:from>
    <xdr:to>
      <xdr:col>12</xdr:col>
      <xdr:colOff>762000</xdr:colOff>
      <xdr:row>45</xdr:row>
      <xdr:rowOff>60960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7117637-B291-4DA7-97C1-B10E5F80C5CD}"/>
            </a:ext>
          </a:extLst>
        </xdr:cNvPr>
        <xdr:cNvCxnSpPr/>
      </xdr:nvCxnSpPr>
      <xdr:spPr>
        <a:xfrm flipH="1">
          <a:off x="11384280" y="1402080"/>
          <a:ext cx="0" cy="101422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30480</xdr:rowOff>
    </xdr:from>
    <xdr:to>
      <xdr:col>18</xdr:col>
      <xdr:colOff>612865</xdr:colOff>
      <xdr:row>8</xdr:row>
      <xdr:rowOff>31568</xdr:rowOff>
    </xdr:to>
    <xdr:sp macro="" textlink="">
      <xdr:nvSpPr>
        <xdr:cNvPr id="13" name="Rounded Rectangle 4">
          <a:extLst>
            <a:ext uri="{FF2B5EF4-FFF2-40B4-BE49-F238E27FC236}">
              <a16:creationId xmlns:a16="http://schemas.microsoft.com/office/drawing/2014/main" id="{5F57A81F-346E-458C-BE42-97A0BED8B897}"/>
            </a:ext>
          </a:extLst>
        </xdr:cNvPr>
        <xdr:cNvSpPr/>
      </xdr:nvSpPr>
      <xdr:spPr>
        <a:xfrm>
          <a:off x="12115800" y="762000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12</xdr:col>
      <xdr:colOff>518977</xdr:colOff>
      <xdr:row>18</xdr:row>
      <xdr:rowOff>108857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6B6155-F576-4079-8C2B-E57C07739960}"/>
            </a:ext>
          </a:extLst>
        </xdr:cNvPr>
        <xdr:cNvSpPr txBox="1"/>
      </xdr:nvSpPr>
      <xdr:spPr>
        <a:xfrm>
          <a:off x="1238250" y="1905000"/>
          <a:ext cx="9635763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Shaum 322 </a:t>
          </a:r>
        </a:p>
        <a:p>
          <a:r>
            <a:rPr lang="en-US" sz="2000" baseline="0">
              <a:latin typeface="Lucida Bright" panose="02040602050505020304" pitchFamily="18" charset="0"/>
            </a:rPr>
            <a:t>Given the following information calculate the intercept of the regression line. The hypothesis is that the GPA depends on the number of study hours.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553540</xdr:colOff>
      <xdr:row>2</xdr:row>
      <xdr:rowOff>26125</xdr:rowOff>
    </xdr:from>
    <xdr:to>
      <xdr:col>10</xdr:col>
      <xdr:colOff>820964</xdr:colOff>
      <xdr:row>7</xdr:row>
      <xdr:rowOff>142602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C1D1F6E-B586-47BD-BE41-BCC9CADA8074}"/>
            </a:ext>
          </a:extLst>
        </xdr:cNvPr>
        <xdr:cNvSpPr/>
      </xdr:nvSpPr>
      <xdr:spPr>
        <a:xfrm>
          <a:off x="3737611" y="407125"/>
          <a:ext cx="6472282" cy="10689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200299</xdr:colOff>
      <xdr:row>1</xdr:row>
      <xdr:rowOff>100149</xdr:rowOff>
    </xdr:from>
    <xdr:to>
      <xdr:col>2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1C2BC-0A24-4D4F-9B6B-2E5DAC857DC5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98515</xdr:colOff>
      <xdr:row>3</xdr:row>
      <xdr:rowOff>155123</xdr:rowOff>
    </xdr:from>
    <xdr:to>
      <xdr:col>15</xdr:col>
      <xdr:colOff>1717220</xdr:colOff>
      <xdr:row>7</xdr:row>
      <xdr:rowOff>156211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DDB57C4E-F71E-40E9-A379-F022F4789057}"/>
            </a:ext>
          </a:extLst>
        </xdr:cNvPr>
        <xdr:cNvSpPr/>
      </xdr:nvSpPr>
      <xdr:spPr>
        <a:xfrm>
          <a:off x="13296355" y="703763"/>
          <a:ext cx="3676105" cy="7326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762000</xdr:colOff>
      <xdr:row>10</xdr:row>
      <xdr:rowOff>121920</xdr:rowOff>
    </xdr:from>
    <xdr:to>
      <xdr:col>12</xdr:col>
      <xdr:colOff>762000</xdr:colOff>
      <xdr:row>51</xdr:row>
      <xdr:rowOff>60960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D847EA5-8AF3-4218-8D0E-E48C593F05AC}"/>
            </a:ext>
          </a:extLst>
        </xdr:cNvPr>
        <xdr:cNvCxnSpPr/>
      </xdr:nvCxnSpPr>
      <xdr:spPr>
        <a:xfrm flipH="1">
          <a:off x="12481560" y="1950720"/>
          <a:ext cx="0" cy="1114806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10</xdr:row>
      <xdr:rowOff>68036</xdr:rowOff>
    </xdr:from>
    <xdr:to>
      <xdr:col>12</xdr:col>
      <xdr:colOff>199209</xdr:colOff>
      <xdr:row>15</xdr:row>
      <xdr:rowOff>81643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C5822A0-AF87-471D-8047-390863E83494}"/>
            </a:ext>
          </a:extLst>
        </xdr:cNvPr>
        <xdr:cNvSpPr txBox="1"/>
      </xdr:nvSpPr>
      <xdr:spPr>
        <a:xfrm>
          <a:off x="1088571" y="1973036"/>
          <a:ext cx="10527031" cy="966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1" baseline="0">
              <a:solidFill>
                <a:schemeClr val="bg1"/>
              </a:solidFill>
            </a:rPr>
            <a:t>Anderson 4e 568</a:t>
          </a:r>
          <a:endParaRPr lang="en-US" sz="2000" b="1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Calculate the value of a dependent variable given the following values of:</a:t>
          </a:r>
        </a:p>
        <a:p>
          <a:r>
            <a:rPr lang="en-US" sz="2000" baseline="0">
              <a:latin typeface="Lucida Bright" panose="02040602050505020304" pitchFamily="18" charset="0"/>
            </a:rPr>
            <a:t>X</a:t>
          </a:r>
          <a:r>
            <a:rPr lang="en-US" sz="1600" baseline="0">
              <a:latin typeface="Lucida Bright" panose="02040602050505020304" pitchFamily="18" charset="0"/>
            </a:rPr>
            <a:t>1 </a:t>
          </a:r>
          <a:r>
            <a:rPr lang="en-US" sz="2000" baseline="0">
              <a:latin typeface="Lucida Bright" panose="02040602050505020304" pitchFamily="18" charset="0"/>
            </a:rPr>
            <a:t>= 17,  X</a:t>
          </a:r>
          <a:r>
            <a:rPr lang="en-US" sz="1600" baseline="0">
              <a:latin typeface="Lucida Bright" panose="02040602050505020304" pitchFamily="18" charset="0"/>
            </a:rPr>
            <a:t>2</a:t>
          </a:r>
          <a:r>
            <a:rPr lang="en-US" sz="2000" baseline="0">
              <a:latin typeface="Lucida Bright" panose="02040602050505020304" pitchFamily="18" charset="0"/>
            </a:rPr>
            <a:t> = 175,  X3 = 18,  X4 = 37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272143</xdr:colOff>
      <xdr:row>32</xdr:row>
      <xdr:rowOff>231321</xdr:rowOff>
    </xdr:from>
    <xdr:to>
      <xdr:col>23</xdr:col>
      <xdr:colOff>68036</xdr:colOff>
      <xdr:row>35</xdr:row>
      <xdr:rowOff>231321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6AD8C0-C450-4EE6-A460-AE88D531FC19}"/>
            </a:ext>
          </a:extLst>
        </xdr:cNvPr>
        <xdr:cNvSpPr txBox="1"/>
      </xdr:nvSpPr>
      <xdr:spPr>
        <a:xfrm>
          <a:off x="12192000" y="7592785"/>
          <a:ext cx="9116786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y= 2.2265 + 0X1 + 0.0632X2 - 0.0118X3 + 0X4</a:t>
          </a:r>
        </a:p>
      </xdr:txBody>
    </xdr:sp>
    <xdr:clientData/>
  </xdr:twoCellAnchor>
  <xdr:twoCellAnchor>
    <xdr:from>
      <xdr:col>13</xdr:col>
      <xdr:colOff>204107</xdr:colOff>
      <xdr:row>36</xdr:row>
      <xdr:rowOff>217715</xdr:rowOff>
    </xdr:from>
    <xdr:to>
      <xdr:col>19</xdr:col>
      <xdr:colOff>571500</xdr:colOff>
      <xdr:row>38</xdr:row>
      <xdr:rowOff>108858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2212F-0F9E-4568-A775-B1457A4F2771}"/>
            </a:ext>
          </a:extLst>
        </xdr:cNvPr>
        <xdr:cNvSpPr txBox="1"/>
      </xdr:nvSpPr>
      <xdr:spPr>
        <a:xfrm>
          <a:off x="12123964" y="8613322"/>
          <a:ext cx="643617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y= 2.2265 + 0*17 + 0.063*175 - 0.0118*18 + 0*37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794475</xdr:colOff>
      <xdr:row>2</xdr:row>
      <xdr:rowOff>1</xdr:rowOff>
    </xdr:from>
    <xdr:to>
      <xdr:col>14</xdr:col>
      <xdr:colOff>517071</xdr:colOff>
      <xdr:row>5</xdr:row>
      <xdr:rowOff>244929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15E50AA-C84A-42B4-BEE2-127AEDDFD052}"/>
            </a:ext>
          </a:extLst>
        </xdr:cNvPr>
        <xdr:cNvSpPr/>
      </xdr:nvSpPr>
      <xdr:spPr>
        <a:xfrm>
          <a:off x="9911261" y="462644"/>
          <a:ext cx="4131310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7</xdr:col>
      <xdr:colOff>503464</xdr:colOff>
      <xdr:row>6</xdr:row>
      <xdr:rowOff>42092</xdr:rowOff>
    </xdr:from>
    <xdr:to>
      <xdr:col>7</xdr:col>
      <xdr:colOff>503464</xdr:colOff>
      <xdr:row>42</xdr:row>
      <xdr:rowOff>148500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946B94D-7ECA-4411-B6DF-53F4F1E2320B}"/>
            </a:ext>
          </a:extLst>
        </xdr:cNvPr>
        <xdr:cNvCxnSpPr/>
      </xdr:nvCxnSpPr>
      <xdr:spPr>
        <a:xfrm flipH="1">
          <a:off x="8871857" y="1770199"/>
          <a:ext cx="0" cy="961780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163286</xdr:colOff>
      <xdr:row>0</xdr:row>
      <xdr:rowOff>81099</xdr:rowOff>
    </xdr:from>
    <xdr:to>
      <xdr:col>19</xdr:col>
      <xdr:colOff>163286</xdr:colOff>
      <xdr:row>44</xdr:row>
      <xdr:rowOff>156210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D11B328-180D-47C8-A9BC-24765DFD49CF}"/>
            </a:ext>
          </a:extLst>
        </xdr:cNvPr>
        <xdr:cNvCxnSpPr/>
      </xdr:nvCxnSpPr>
      <xdr:spPr>
        <a:xfrm flipH="1">
          <a:off x="16974911" y="81099"/>
          <a:ext cx="0" cy="1161941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41C7B76-DCC2-414F-A225-F2F466B4670D}"/>
            </a:ext>
          </a:extLst>
        </xdr:cNvPr>
        <xdr:cNvCxnSpPr/>
      </xdr:nvCxnSpPr>
      <xdr:spPr>
        <a:xfrm flipV="1">
          <a:off x="9121775" y="1676400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87970653-E214-4195-8C81-D0500A11A6E9}"/>
            </a:ext>
          </a:extLst>
        </xdr:cNvPr>
        <xdr:cNvSpPr/>
      </xdr:nvSpPr>
      <xdr:spPr>
        <a:xfrm>
          <a:off x="6177491" y="5583768"/>
          <a:ext cx="222250" cy="204575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68154E-66CC-48C8-A18F-8EB7C5B84443}"/>
            </a:ext>
          </a:extLst>
        </xdr:cNvPr>
        <xdr:cNvSpPr txBox="1"/>
      </xdr:nvSpPr>
      <xdr:spPr>
        <a:xfrm>
          <a:off x="6614432" y="1165225"/>
          <a:ext cx="1342420" cy="13398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14" name="Right Brace 13">
          <a:extLst>
            <a:ext uri="{FF2B5EF4-FFF2-40B4-BE49-F238E27FC236}">
              <a16:creationId xmlns:a16="http://schemas.microsoft.com/office/drawing/2014/main" id="{8A8D05A9-995A-4AE2-AD55-5A16B1C48BFF}"/>
            </a:ext>
          </a:extLst>
        </xdr:cNvPr>
        <xdr:cNvSpPr/>
      </xdr:nvSpPr>
      <xdr:spPr>
        <a:xfrm>
          <a:off x="6216499" y="973969"/>
          <a:ext cx="153005" cy="194476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73288BC-22B8-4223-8F81-AF1819FA2099}"/>
            </a:ext>
          </a:extLst>
        </xdr:cNvPr>
        <xdr:cNvSpPr txBox="1"/>
      </xdr:nvSpPr>
      <xdr:spPr>
        <a:xfrm>
          <a:off x="6541558" y="5872691"/>
          <a:ext cx="1340909" cy="14869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B180FEB-EB73-4253-8910-6FE4EFDB57B6}"/>
            </a:ext>
          </a:extLst>
        </xdr:cNvPr>
        <xdr:cNvSpPr txBox="1"/>
      </xdr:nvSpPr>
      <xdr:spPr>
        <a:xfrm>
          <a:off x="5320392" y="3577318"/>
          <a:ext cx="2854174" cy="107934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220133</xdr:colOff>
      <xdr:row>1</xdr:row>
      <xdr:rowOff>245533</xdr:rowOff>
    </xdr:from>
    <xdr:to>
      <xdr:col>0</xdr:col>
      <xdr:colOff>1159933</xdr:colOff>
      <xdr:row>5</xdr:row>
      <xdr:rowOff>65617</xdr:rowOff>
    </xdr:to>
    <xdr:sp macro="" textlink="">
      <xdr:nvSpPr>
        <xdr:cNvPr id="17" name="Arrow: Left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3A56E-CA79-4EC7-9D72-4359072738F9}"/>
            </a:ext>
          </a:extLst>
        </xdr:cNvPr>
        <xdr:cNvSpPr/>
      </xdr:nvSpPr>
      <xdr:spPr>
        <a:xfrm>
          <a:off x="220133" y="436033"/>
          <a:ext cx="939800" cy="763059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18</xdr:col>
      <xdr:colOff>579664</xdr:colOff>
      <xdr:row>34</xdr:row>
      <xdr:rowOff>68035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986780C-6A07-4FC5-8CEE-6199EDCD2E17}"/>
            </a:ext>
          </a:extLst>
        </xdr:cNvPr>
        <xdr:cNvSpPr txBox="1"/>
      </xdr:nvSpPr>
      <xdr:spPr>
        <a:xfrm>
          <a:off x="9116786" y="2027464"/>
          <a:ext cx="7682592" cy="7756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Jacobs</a:t>
          </a:r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 53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Given the following mathematical representation: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Maximize Z = 3X + Y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12X + 14Y ≤ 85 (process 1)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3X+2Y ≤ 18 (process 2)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X,Y≥ 0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Select the following:</a:t>
          </a:r>
        </a:p>
        <a:p>
          <a:endParaRPr lang="en-US" sz="2400">
            <a:effectLst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What is the value of X?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Y?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What is the value of Z?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Is this solution feasible: Y  N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291011</xdr:colOff>
      <xdr:row>1</xdr:row>
      <xdr:rowOff>163286</xdr:rowOff>
    </xdr:from>
    <xdr:to>
      <xdr:col>7</xdr:col>
      <xdr:colOff>13607</xdr:colOff>
      <xdr:row>6</xdr:row>
      <xdr:rowOff>48986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D0AACB8-88D3-46CF-A2F1-5271F060FF67}"/>
            </a:ext>
          </a:extLst>
        </xdr:cNvPr>
        <xdr:cNvSpPr/>
      </xdr:nvSpPr>
      <xdr:spPr>
        <a:xfrm>
          <a:off x="2563404" y="353786"/>
          <a:ext cx="5900239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388622</xdr:colOff>
      <xdr:row>1</xdr:row>
      <xdr:rowOff>93073</xdr:rowOff>
    </xdr:from>
    <xdr:to>
      <xdr:col>1</xdr:col>
      <xdr:colOff>771254</xdr:colOff>
      <xdr:row>7</xdr:row>
      <xdr:rowOff>5444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370353-34F8-4995-BA92-96C4AE4877AB}"/>
            </a:ext>
          </a:extLst>
        </xdr:cNvPr>
        <xdr:cNvSpPr/>
      </xdr:nvSpPr>
      <xdr:spPr>
        <a:xfrm>
          <a:off x="388622" y="283573"/>
          <a:ext cx="1607275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786492</xdr:colOff>
      <xdr:row>2</xdr:row>
      <xdr:rowOff>45358</xdr:rowOff>
    </xdr:from>
    <xdr:to>
      <xdr:col>10</xdr:col>
      <xdr:colOff>517071</xdr:colOff>
      <xdr:row>6</xdr:row>
      <xdr:rowOff>66766</xdr:rowOff>
    </xdr:to>
    <xdr:sp macro="" textlink="">
      <xdr:nvSpPr>
        <xdr:cNvPr id="11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F1B7AB-99D4-4CC9-BE61-E6E5D9059FC7}"/>
            </a:ext>
          </a:extLst>
        </xdr:cNvPr>
        <xdr:cNvSpPr/>
      </xdr:nvSpPr>
      <xdr:spPr>
        <a:xfrm>
          <a:off x="10651671" y="426358"/>
          <a:ext cx="1948543" cy="783408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8</xdr:col>
      <xdr:colOff>394607</xdr:colOff>
      <xdr:row>6</xdr:row>
      <xdr:rowOff>82914</xdr:rowOff>
    </xdr:from>
    <xdr:to>
      <xdr:col>8</xdr:col>
      <xdr:colOff>394607</xdr:colOff>
      <xdr:row>42</xdr:row>
      <xdr:rowOff>236947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CDAC0C5C-00A1-40EC-99F0-1B38A76812A7}"/>
            </a:ext>
          </a:extLst>
        </xdr:cNvPr>
        <xdr:cNvCxnSpPr/>
      </xdr:nvCxnSpPr>
      <xdr:spPr>
        <a:xfrm flipH="1">
          <a:off x="10259786" y="1225914"/>
          <a:ext cx="0" cy="118697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9</xdr:row>
      <xdr:rowOff>68036</xdr:rowOff>
    </xdr:from>
    <xdr:to>
      <xdr:col>7</xdr:col>
      <xdr:colOff>620485</xdr:colOff>
      <xdr:row>30</xdr:row>
      <xdr:rowOff>54428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B622CF5-E42F-4BAA-BCA4-A1D1B3A04F17}"/>
            </a:ext>
          </a:extLst>
        </xdr:cNvPr>
        <xdr:cNvSpPr txBox="1"/>
      </xdr:nvSpPr>
      <xdr:spPr>
        <a:xfrm>
          <a:off x="1387929" y="1782536"/>
          <a:ext cx="7682592" cy="7756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Jacobs</a:t>
          </a:r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 53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Given the following mathematical representation: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Maximize Z = 3X + Y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12X + 14Y ≤ 85 (process 1)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3X+2Y ≤ 18 (process 2)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X,Y≥ 0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Select the following:</a:t>
          </a:r>
        </a:p>
        <a:p>
          <a:endParaRPr lang="en-US" sz="2400">
            <a:effectLst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What is the value of X?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Y?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What is the value of Z?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Is this solution feasible: Y  N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271055</xdr:colOff>
      <xdr:row>1</xdr:row>
      <xdr:rowOff>84365</xdr:rowOff>
    </xdr:from>
    <xdr:to>
      <xdr:col>12</xdr:col>
      <xdr:colOff>412750</xdr:colOff>
      <xdr:row>4</xdr:row>
      <xdr:rowOff>149680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64E3A0E-D774-4FD3-8597-0695F583A7D3}"/>
            </a:ext>
          </a:extLst>
        </xdr:cNvPr>
        <xdr:cNvSpPr/>
      </xdr:nvSpPr>
      <xdr:spPr>
        <a:xfrm>
          <a:off x="7965138" y="274865"/>
          <a:ext cx="4417362" cy="7108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 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19</xdr:col>
      <xdr:colOff>163286</xdr:colOff>
      <xdr:row>0</xdr:row>
      <xdr:rowOff>81099</xdr:rowOff>
    </xdr:from>
    <xdr:to>
      <xdr:col>19</xdr:col>
      <xdr:colOff>163286</xdr:colOff>
      <xdr:row>44</xdr:row>
      <xdr:rowOff>156210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D5B4612-0CC6-45AF-90C4-3DAA7E5D22AA}"/>
            </a:ext>
          </a:extLst>
        </xdr:cNvPr>
        <xdr:cNvCxnSpPr/>
      </xdr:nvCxnSpPr>
      <xdr:spPr>
        <a:xfrm flipH="1">
          <a:off x="15811500" y="81099"/>
          <a:ext cx="0" cy="91374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273958</xdr:colOff>
      <xdr:row>0</xdr:row>
      <xdr:rowOff>148771</xdr:rowOff>
    </xdr:from>
    <xdr:to>
      <xdr:col>23</xdr:col>
      <xdr:colOff>489766</xdr:colOff>
      <xdr:row>5</xdr:row>
      <xdr:rowOff>88536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2DAC5F1-D265-4120-8B70-CFE54F3126AB}"/>
            </a:ext>
          </a:extLst>
        </xdr:cNvPr>
        <xdr:cNvSpPr/>
      </xdr:nvSpPr>
      <xdr:spPr>
        <a:xfrm>
          <a:off x="15922172" y="148771"/>
          <a:ext cx="2665094" cy="97390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632FD279-B709-4E33-BFE3-D9231C51FDE1}"/>
            </a:ext>
          </a:extLst>
        </xdr:cNvPr>
        <xdr:cNvCxnSpPr/>
      </xdr:nvCxnSpPr>
      <xdr:spPr>
        <a:xfrm flipV="1">
          <a:off x="7940675" y="1426845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3F9294F8-00DA-4D91-B068-ED4279F79BD0}"/>
            </a:ext>
          </a:extLst>
        </xdr:cNvPr>
        <xdr:cNvSpPr/>
      </xdr:nvSpPr>
      <xdr:spPr>
        <a:xfrm>
          <a:off x="4996391" y="4012143"/>
          <a:ext cx="222250" cy="12266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5A28476-E90B-4F1F-8C01-D4F03D5732C6}"/>
            </a:ext>
          </a:extLst>
        </xdr:cNvPr>
        <xdr:cNvSpPr txBox="1"/>
      </xdr:nvSpPr>
      <xdr:spPr>
        <a:xfrm>
          <a:off x="5433332" y="10604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7B2B9755-46CD-452F-B378-25EB9C8DFC62}"/>
            </a:ext>
          </a:extLst>
        </xdr:cNvPr>
        <xdr:cNvSpPr/>
      </xdr:nvSpPr>
      <xdr:spPr>
        <a:xfrm>
          <a:off x="5035399" y="9739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007FAD0-E484-42AA-97A1-4BBB1EC540FE}"/>
            </a:ext>
          </a:extLst>
        </xdr:cNvPr>
        <xdr:cNvSpPr txBox="1"/>
      </xdr:nvSpPr>
      <xdr:spPr>
        <a:xfrm>
          <a:off x="5360458" y="430106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85981C0-EB7C-4E4B-B707-B6A0D59538EC}"/>
            </a:ext>
          </a:extLst>
        </xdr:cNvPr>
        <xdr:cNvSpPr txBox="1"/>
      </xdr:nvSpPr>
      <xdr:spPr>
        <a:xfrm>
          <a:off x="4139292" y="26343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220133</xdr:colOff>
      <xdr:row>1</xdr:row>
      <xdr:rowOff>245533</xdr:rowOff>
    </xdr:from>
    <xdr:to>
      <xdr:col>0</xdr:col>
      <xdr:colOff>1159933</xdr:colOff>
      <xdr:row>5</xdr:row>
      <xdr:rowOff>65617</xdr:rowOff>
    </xdr:to>
    <xdr:sp macro="" textlink="">
      <xdr:nvSpPr>
        <xdr:cNvPr id="13" name="Arrow: Left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0090A-FDFF-41BF-98A3-5B9C1484BA82}"/>
            </a:ext>
          </a:extLst>
        </xdr:cNvPr>
        <xdr:cNvSpPr/>
      </xdr:nvSpPr>
      <xdr:spPr>
        <a:xfrm>
          <a:off x="220133" y="436033"/>
          <a:ext cx="939800" cy="656167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21167</xdr:colOff>
      <xdr:row>5</xdr:row>
      <xdr:rowOff>550333</xdr:rowOff>
    </xdr:from>
    <xdr:to>
      <xdr:col>15</xdr:col>
      <xdr:colOff>391584</xdr:colOff>
      <xdr:row>23</xdr:row>
      <xdr:rowOff>219226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A8757DD-3043-46CC-984C-53800B9257AA}"/>
            </a:ext>
          </a:extLst>
        </xdr:cNvPr>
        <xdr:cNvSpPr txBox="1"/>
      </xdr:nvSpPr>
      <xdr:spPr>
        <a:xfrm>
          <a:off x="9144000" y="1682750"/>
          <a:ext cx="5535084" cy="589189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Heizer 702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Maximize profit = $7 X1 + $5X2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s.t.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4X1 + 3 X2 ≤ 240 (electronic constraint)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2X1 + 1X2 ≤ 100 (assembly constraint)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X1,X2 ≥ 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a) What is the value of shadow price and slack for electronic constraint?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b) Is the solution feasible?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Y    N</a:t>
          </a: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43542</xdr:rowOff>
    </xdr:from>
    <xdr:to>
      <xdr:col>12</xdr:col>
      <xdr:colOff>60960</xdr:colOff>
      <xdr:row>8</xdr:row>
      <xdr:rowOff>23811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7666D2D-A8A3-43A9-8E0E-DCBBE4E1F9F6}"/>
            </a:ext>
          </a:extLst>
        </xdr:cNvPr>
        <xdr:cNvSpPr/>
      </xdr:nvSpPr>
      <xdr:spPr>
        <a:xfrm>
          <a:off x="3930016" y="424542"/>
          <a:ext cx="7618094" cy="112326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2</xdr:col>
      <xdr:colOff>218079</xdr:colOff>
      <xdr:row>1</xdr:row>
      <xdr:rowOff>148409</xdr:rowOff>
    </xdr:from>
    <xdr:to>
      <xdr:col>4</xdr:col>
      <xdr:colOff>95250</xdr:colOff>
      <xdr:row>8</xdr:row>
      <xdr:rowOff>114300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F10E9-91B7-495D-AC40-6087622CA9D2}"/>
            </a:ext>
          </a:extLst>
        </xdr:cNvPr>
        <xdr:cNvSpPr/>
      </xdr:nvSpPr>
      <xdr:spPr>
        <a:xfrm>
          <a:off x="1446804" y="338909"/>
          <a:ext cx="1820271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762000</xdr:colOff>
      <xdr:row>7</xdr:row>
      <xdr:rowOff>121920</xdr:rowOff>
    </xdr:from>
    <xdr:to>
      <xdr:col>12</xdr:col>
      <xdr:colOff>762000</xdr:colOff>
      <xdr:row>52</xdr:row>
      <xdr:rowOff>60960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C7D6E12-340E-405F-A5A0-C740C68917EC}"/>
            </a:ext>
          </a:extLst>
        </xdr:cNvPr>
        <xdr:cNvCxnSpPr/>
      </xdr:nvCxnSpPr>
      <xdr:spPr>
        <a:xfrm flipH="1">
          <a:off x="12249150" y="1455420"/>
          <a:ext cx="0" cy="1086421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165100</xdr:colOff>
      <xdr:row>3</xdr:row>
      <xdr:rowOff>12700</xdr:rowOff>
    </xdr:from>
    <xdr:to>
      <xdr:col>15</xdr:col>
      <xdr:colOff>1006928</xdr:colOff>
      <xdr:row>7</xdr:row>
      <xdr:rowOff>34108</xdr:rowOff>
    </xdr:to>
    <xdr:sp macro="" textlink="">
      <xdr:nvSpPr>
        <xdr:cNvPr id="5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A66285-2B8F-4C73-8780-C9059001C68C}"/>
            </a:ext>
          </a:extLst>
        </xdr:cNvPr>
        <xdr:cNvSpPr/>
      </xdr:nvSpPr>
      <xdr:spPr>
        <a:xfrm>
          <a:off x="12792529" y="584200"/>
          <a:ext cx="2270578" cy="783408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</xdr:col>
      <xdr:colOff>40822</xdr:colOff>
      <xdr:row>13</xdr:row>
      <xdr:rowOff>81643</xdr:rowOff>
    </xdr:from>
    <xdr:to>
      <xdr:col>8</xdr:col>
      <xdr:colOff>340179</xdr:colOff>
      <xdr:row>39</xdr:row>
      <xdr:rowOff>204107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4ACF18C-0354-4DC6-A6B9-EBA58DD7252D}"/>
            </a:ext>
          </a:extLst>
        </xdr:cNvPr>
        <xdr:cNvSpPr txBox="1"/>
      </xdr:nvSpPr>
      <xdr:spPr>
        <a:xfrm>
          <a:off x="653143" y="2558143"/>
          <a:ext cx="7089322" cy="589189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Heizer 702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Maximize profit = $7 X1 + $5X2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s.t.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4X1 + 3 X2 ≤ 240 (electronic constraint)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2X1 + 1X2 ≤ 100 (assembly constraint)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srgbClr val="EEECE1">
                  <a:lumMod val="10000"/>
                </a:srgbClr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X1,X2 ≥ 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a) What is the value of shadow price and slack for electronic constraint?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b) Is the solution feasible?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Y    N</a:t>
          </a: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srgbClr val="EEECE1">
                <a:lumMod val="10000"/>
              </a:srgbClr>
            </a:solidFill>
            <a:effectLst/>
            <a:uLnTx/>
            <a:uFillTx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380545</xdr:colOff>
      <xdr:row>1</xdr:row>
      <xdr:rowOff>12699</xdr:rowOff>
    </xdr:from>
    <xdr:to>
      <xdr:col>11</xdr:col>
      <xdr:colOff>326571</xdr:colOff>
      <xdr:row>5</xdr:row>
      <xdr:rowOff>149679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id="{54A3CF6C-36F3-48A1-8C16-DD8762C36ABD}"/>
            </a:ext>
          </a:extLst>
        </xdr:cNvPr>
        <xdr:cNvSpPr/>
      </xdr:nvSpPr>
      <xdr:spPr>
        <a:xfrm>
          <a:off x="2818945" y="203199"/>
          <a:ext cx="4213226" cy="89898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i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</a:t>
          </a:r>
          <a:r>
            <a:rPr lang="en-US" sz="3200" b="0" i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4</a:t>
          </a:r>
          <a:r>
            <a:rPr lang="en-US" sz="3200" b="0" i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3200" b="0" i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15</xdr:col>
      <xdr:colOff>231322</xdr:colOff>
      <xdr:row>1</xdr:row>
      <xdr:rowOff>157390</xdr:rowOff>
    </xdr:from>
    <xdr:to>
      <xdr:col>18</xdr:col>
      <xdr:colOff>68036</xdr:colOff>
      <xdr:row>6</xdr:row>
      <xdr:rowOff>115207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3DAA5FF3-89D8-4CFC-BFA3-4FFE75B048C9}"/>
            </a:ext>
          </a:extLst>
        </xdr:cNvPr>
        <xdr:cNvSpPr/>
      </xdr:nvSpPr>
      <xdr:spPr>
        <a:xfrm>
          <a:off x="9899197" y="347890"/>
          <a:ext cx="3475264" cy="910317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400957</xdr:colOff>
      <xdr:row>0</xdr:row>
      <xdr:rowOff>108857</xdr:rowOff>
    </xdr:from>
    <xdr:to>
      <xdr:col>2</xdr:col>
      <xdr:colOff>617765</xdr:colOff>
      <xdr:row>7</xdr:row>
      <xdr:rowOff>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83A58-EFE8-4453-A814-22C0901AD947}"/>
            </a:ext>
          </a:extLst>
        </xdr:cNvPr>
        <xdr:cNvSpPr/>
      </xdr:nvSpPr>
      <xdr:spPr>
        <a:xfrm>
          <a:off x="400957" y="108857"/>
          <a:ext cx="1426483" cy="12600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146275</xdr:colOff>
      <xdr:row>19</xdr:row>
      <xdr:rowOff>40822</xdr:rowOff>
    </xdr:from>
    <xdr:to>
      <xdr:col>7</xdr:col>
      <xdr:colOff>98652</xdr:colOff>
      <xdr:row>21</xdr:row>
      <xdr:rowOff>340178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4BD6BC-FF8A-4E41-9B6D-ECD27647F855}"/>
            </a:ext>
          </a:extLst>
        </xdr:cNvPr>
        <xdr:cNvSpPr txBox="1"/>
      </xdr:nvSpPr>
      <xdr:spPr>
        <a:xfrm>
          <a:off x="2584675" y="4041322"/>
          <a:ext cx="1781177" cy="880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1</a:t>
          </a:r>
        </a:p>
      </xdr:txBody>
    </xdr:sp>
    <xdr:clientData/>
  </xdr:twoCellAnchor>
  <xdr:twoCellAnchor>
    <xdr:from>
      <xdr:col>4</xdr:col>
      <xdr:colOff>184716</xdr:colOff>
      <xdr:row>27</xdr:row>
      <xdr:rowOff>24837</xdr:rowOff>
    </xdr:from>
    <xdr:to>
      <xdr:col>7</xdr:col>
      <xdr:colOff>137092</xdr:colOff>
      <xdr:row>30</xdr:row>
      <xdr:rowOff>40822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1567D53-2FC7-4223-8D11-B9D69479E405}"/>
            </a:ext>
          </a:extLst>
        </xdr:cNvPr>
        <xdr:cNvSpPr txBox="1"/>
      </xdr:nvSpPr>
      <xdr:spPr>
        <a:xfrm>
          <a:off x="2623116" y="7501962"/>
          <a:ext cx="1781176" cy="949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2</a:t>
          </a:r>
        </a:p>
      </xdr:txBody>
    </xdr:sp>
    <xdr:clientData/>
  </xdr:twoCellAnchor>
  <xdr:twoCellAnchor>
    <xdr:from>
      <xdr:col>0</xdr:col>
      <xdr:colOff>400957</xdr:colOff>
      <xdr:row>0</xdr:row>
      <xdr:rowOff>108857</xdr:rowOff>
    </xdr:from>
    <xdr:to>
      <xdr:col>2</xdr:col>
      <xdr:colOff>617765</xdr:colOff>
      <xdr:row>7</xdr:row>
      <xdr:rowOff>0</xdr:rowOff>
    </xdr:to>
    <xdr:sp macro="" textlink="">
      <xdr:nvSpPr>
        <xdr:cNvPr id="7" name="Left Arrow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3A65CA-7257-431B-BD88-2D8882FE5909}"/>
            </a:ext>
          </a:extLst>
        </xdr:cNvPr>
        <xdr:cNvSpPr/>
      </xdr:nvSpPr>
      <xdr:spPr>
        <a:xfrm>
          <a:off x="400957" y="108857"/>
          <a:ext cx="1426483" cy="12600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0" i="0">
              <a:solidFill>
                <a:srgbClr val="FFC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25</xdr:col>
      <xdr:colOff>12384</xdr:colOff>
      <xdr:row>35</xdr:row>
      <xdr:rowOff>20954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6A8295F-A40D-4BE1-931A-BB15012CDA11}"/>
            </a:ext>
          </a:extLst>
        </xdr:cNvPr>
        <xdr:cNvCxnSpPr/>
      </xdr:nvCxnSpPr>
      <xdr:spPr>
        <a:xfrm flipV="1">
          <a:off x="2438400" y="10915650"/>
          <a:ext cx="16309659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54428</xdr:colOff>
      <xdr:row>37</xdr:row>
      <xdr:rowOff>13607</xdr:rowOff>
    </xdr:from>
    <xdr:to>
      <xdr:col>7</xdr:col>
      <xdr:colOff>6804</xdr:colOff>
      <xdr:row>39</xdr:row>
      <xdr:rowOff>149678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B5058FB-F512-408B-8497-C0EE6D89CE96}"/>
            </a:ext>
          </a:extLst>
        </xdr:cNvPr>
        <xdr:cNvSpPr txBox="1"/>
      </xdr:nvSpPr>
      <xdr:spPr>
        <a:xfrm>
          <a:off x="2492828" y="11681732"/>
          <a:ext cx="1781176" cy="859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0" i="0">
              <a:latin typeface="Lucida Bright" panose="02040602050505020304" pitchFamily="18" charset="0"/>
            </a:rPr>
            <a:t>Period 3</a:t>
          </a:r>
        </a:p>
      </xdr:txBody>
    </xdr:sp>
    <xdr:clientData/>
  </xdr:twoCellAnchor>
  <xdr:twoCellAnchor>
    <xdr:from>
      <xdr:col>0</xdr:col>
      <xdr:colOff>544285</xdr:colOff>
      <xdr:row>7</xdr:row>
      <xdr:rowOff>163286</xdr:rowOff>
    </xdr:from>
    <xdr:to>
      <xdr:col>15</xdr:col>
      <xdr:colOff>298268</xdr:colOff>
      <xdr:row>17</xdr:row>
      <xdr:rowOff>125867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CDF6AC8-5879-4F7D-B989-391EB3EB2E99}"/>
            </a:ext>
          </a:extLst>
        </xdr:cNvPr>
        <xdr:cNvSpPr txBox="1"/>
      </xdr:nvSpPr>
      <xdr:spPr>
        <a:xfrm>
          <a:off x="544285" y="1687286"/>
          <a:ext cx="9421858" cy="1848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a) Given the following information</a:t>
          </a:r>
          <a:r>
            <a:rPr lang="en-US" sz="2000" baseline="0">
              <a:latin typeface="Lucida Bright" panose="02040602050505020304" pitchFamily="18" charset="0"/>
            </a:rPr>
            <a:t> find the end of the Period 3 market shares for D.  0.2202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was the change from the Present state of A at the beginning of the Period 1 to the Future state at the end of the Period 2? 0.25 -0.2163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503464</xdr:colOff>
      <xdr:row>25</xdr:row>
      <xdr:rowOff>204107</xdr:rowOff>
    </xdr:from>
    <xdr:to>
      <xdr:col>24</xdr:col>
      <xdr:colOff>515847</xdr:colOff>
      <xdr:row>25</xdr:row>
      <xdr:rowOff>225061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4DC8130-9349-4A34-90F7-2EF5909F0770}"/>
            </a:ext>
          </a:extLst>
        </xdr:cNvPr>
        <xdr:cNvCxnSpPr/>
      </xdr:nvCxnSpPr>
      <xdr:spPr>
        <a:xfrm flipV="1">
          <a:off x="2340428" y="6027964"/>
          <a:ext cx="16368169" cy="20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21"/>
  </cols>
  <sheetData>
    <row r="1" spans="1:1" x14ac:dyDescent="0.25">
      <c r="A1" s="21" t="s">
        <v>0</v>
      </c>
    </row>
    <row r="24" spans="5:12" x14ac:dyDescent="0.25">
      <c r="E24" s="105"/>
      <c r="F24" s="105"/>
      <c r="G24" s="105"/>
      <c r="H24" s="105"/>
      <c r="I24" s="105"/>
      <c r="J24" s="105"/>
      <c r="K24" s="105"/>
      <c r="L24" s="105"/>
    </row>
    <row r="25" spans="5:12" x14ac:dyDescent="0.25">
      <c r="E25" s="105"/>
      <c r="F25" s="105"/>
      <c r="G25" s="105"/>
      <c r="H25" s="105"/>
      <c r="I25" s="105"/>
      <c r="J25" s="105"/>
      <c r="K25" s="105"/>
      <c r="L25" s="105"/>
    </row>
    <row r="26" spans="5:12" x14ac:dyDescent="0.25">
      <c r="E26" s="105"/>
      <c r="F26" s="105"/>
      <c r="G26" s="105"/>
      <c r="H26" s="105"/>
      <c r="I26" s="105"/>
      <c r="J26" s="105"/>
      <c r="K26" s="105"/>
      <c r="L26" s="105"/>
    </row>
    <row r="27" spans="5:12" x14ac:dyDescent="0.25">
      <c r="E27" s="105"/>
      <c r="F27" s="105"/>
      <c r="G27" s="105"/>
      <c r="H27" s="105"/>
      <c r="I27" s="105"/>
      <c r="J27" s="105"/>
      <c r="K27" s="105"/>
      <c r="L27" s="105"/>
    </row>
    <row r="28" spans="5:12" x14ac:dyDescent="0.25">
      <c r="E28" s="105"/>
      <c r="F28" s="105"/>
      <c r="G28" s="105"/>
      <c r="H28" s="105"/>
      <c r="I28" s="105"/>
      <c r="J28" s="105"/>
      <c r="K28" s="105"/>
      <c r="L28" s="105"/>
    </row>
    <row r="29" spans="5:12" x14ac:dyDescent="0.25">
      <c r="E29" s="105"/>
      <c r="F29" s="105"/>
      <c r="G29" s="105"/>
      <c r="H29" s="105"/>
      <c r="I29" s="105"/>
      <c r="J29" s="105"/>
      <c r="K29" s="105"/>
      <c r="L29" s="105"/>
    </row>
    <row r="30" spans="5:12" x14ac:dyDescent="0.25">
      <c r="E30" s="105"/>
      <c r="F30" s="105"/>
      <c r="G30" s="105"/>
      <c r="H30" s="105"/>
      <c r="I30" s="105"/>
      <c r="J30" s="105"/>
      <c r="K30" s="105"/>
      <c r="L30" s="105"/>
    </row>
    <row r="31" spans="5:12" x14ac:dyDescent="0.25">
      <c r="E31" s="105"/>
      <c r="F31" s="105"/>
      <c r="G31" s="105"/>
      <c r="H31" s="105"/>
      <c r="I31" s="105"/>
      <c r="J31" s="105"/>
      <c r="K31" s="105"/>
      <c r="L31" s="105"/>
    </row>
  </sheetData>
  <mergeCells count="1">
    <mergeCell ref="E24:L31"/>
  </mergeCells>
  <pageMargins left="0.7" right="0.7" top="0.75" bottom="0.75" header="0.3" footer="0.3"/>
  <pageSetup scale="3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C977-B871-478E-B38B-D7CA248CD24D}">
  <sheetPr>
    <pageSetUpPr fitToPage="1"/>
  </sheetPr>
  <dimension ref="F10:AA7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7.28515625" style="3" customWidth="1"/>
    <col min="7" max="7" width="18.42578125" style="3" customWidth="1"/>
    <col min="8" max="8" width="18.28515625" style="3" customWidth="1"/>
    <col min="9" max="9" width="14.4257812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25.140625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15:22" x14ac:dyDescent="0.25">
      <c r="O10" s="37">
        <v>1</v>
      </c>
      <c r="P10" s="37"/>
      <c r="Q10" s="37"/>
      <c r="R10" s="37"/>
      <c r="S10" s="37"/>
      <c r="T10" s="37"/>
      <c r="U10" s="37"/>
      <c r="V10" s="37"/>
    </row>
    <row r="11" spans="15:22" x14ac:dyDescent="0.25">
      <c r="O11" s="37"/>
      <c r="P11" s="37"/>
      <c r="Q11" s="37"/>
      <c r="R11" s="37"/>
      <c r="S11" s="37"/>
      <c r="T11" s="37"/>
      <c r="U11" s="37"/>
      <c r="V11" s="37"/>
    </row>
    <row r="12" spans="15:22" x14ac:dyDescent="0.25">
      <c r="O12" s="37"/>
      <c r="P12" s="37"/>
      <c r="Q12" s="37"/>
      <c r="R12" s="37"/>
      <c r="S12" s="37"/>
      <c r="T12" s="37"/>
      <c r="U12" s="37"/>
      <c r="V12" s="37"/>
    </row>
    <row r="13" spans="15:22" x14ac:dyDescent="0.25">
      <c r="O13" s="37"/>
      <c r="P13" s="37"/>
      <c r="Q13" s="37"/>
      <c r="R13" s="37"/>
      <c r="S13" s="37"/>
      <c r="T13" s="37"/>
      <c r="U13" s="37"/>
      <c r="V13" s="37"/>
    </row>
    <row r="14" spans="15:22" x14ac:dyDescent="0.25">
      <c r="O14" s="37"/>
      <c r="P14" s="37"/>
      <c r="Q14" s="37"/>
      <c r="R14" s="37"/>
      <c r="S14" s="37"/>
      <c r="T14" s="37"/>
      <c r="U14" s="37"/>
      <c r="V14" s="37"/>
    </row>
    <row r="15" spans="15:22" ht="20.25" customHeight="1" x14ac:dyDescent="0.25">
      <c r="O15" s="37"/>
      <c r="P15" s="37"/>
      <c r="Q15" s="37"/>
      <c r="R15" s="37"/>
      <c r="S15" s="37"/>
      <c r="T15" s="37"/>
      <c r="U15" s="37"/>
      <c r="V15" s="37"/>
    </row>
    <row r="16" spans="15:22" x14ac:dyDescent="0.25">
      <c r="O16" s="37"/>
      <c r="P16" s="37"/>
      <c r="Q16" s="37"/>
      <c r="R16" s="37"/>
      <c r="S16" s="37"/>
      <c r="T16" s="37"/>
      <c r="U16" s="37"/>
      <c r="V16" s="37"/>
    </row>
    <row r="17" spans="15:22" x14ac:dyDescent="0.25">
      <c r="O17" s="37"/>
      <c r="P17" s="37"/>
      <c r="Q17" s="37"/>
      <c r="R17" s="37"/>
      <c r="S17" s="37"/>
      <c r="T17" s="37"/>
      <c r="U17" s="37"/>
      <c r="V17" s="37"/>
    </row>
    <row r="18" spans="15:22" x14ac:dyDescent="0.25">
      <c r="O18" s="37"/>
      <c r="P18" s="37"/>
      <c r="Q18" s="37"/>
      <c r="R18" s="37"/>
      <c r="S18" s="37"/>
      <c r="T18" s="37"/>
      <c r="U18" s="37"/>
      <c r="V18" s="37"/>
    </row>
    <row r="19" spans="15:22" x14ac:dyDescent="0.25">
      <c r="O19" s="37"/>
      <c r="P19" s="37"/>
      <c r="Q19" s="37"/>
      <c r="R19" s="37"/>
      <c r="S19" s="37"/>
      <c r="T19" s="37"/>
      <c r="U19" s="37"/>
      <c r="V19" s="37"/>
    </row>
    <row r="20" spans="15:22" x14ac:dyDescent="0.25">
      <c r="O20" s="37"/>
      <c r="P20" s="37"/>
      <c r="Q20" s="37"/>
      <c r="R20" s="37"/>
      <c r="S20" s="37"/>
      <c r="T20" s="37"/>
      <c r="U20" s="37"/>
      <c r="V20" s="37"/>
    </row>
    <row r="21" spans="15:22" x14ac:dyDescent="0.25">
      <c r="O21" s="37"/>
      <c r="P21" s="37"/>
      <c r="Q21" s="37"/>
      <c r="R21" s="37"/>
      <c r="S21" s="37"/>
      <c r="T21" s="37"/>
      <c r="U21" s="37"/>
      <c r="V21" s="37"/>
    </row>
    <row r="22" spans="15:22" x14ac:dyDescent="0.25">
      <c r="O22" s="37"/>
      <c r="P22" s="37"/>
      <c r="Q22" s="37"/>
      <c r="R22" s="37"/>
      <c r="S22" s="37"/>
      <c r="T22" s="37"/>
      <c r="U22" s="37"/>
      <c r="V22" s="37"/>
    </row>
    <row r="23" spans="15:22" x14ac:dyDescent="0.25">
      <c r="O23" s="37"/>
      <c r="P23" s="37"/>
      <c r="Q23" s="37"/>
      <c r="R23" s="37"/>
      <c r="S23" s="37"/>
      <c r="T23" s="37"/>
      <c r="U23" s="37"/>
      <c r="V23" s="37"/>
    </row>
    <row r="24" spans="15:22" x14ac:dyDescent="0.25">
      <c r="O24" s="37"/>
      <c r="P24" s="37"/>
      <c r="Q24" s="37"/>
      <c r="R24" s="37"/>
      <c r="S24" s="37"/>
      <c r="T24" s="37"/>
      <c r="U24" s="37"/>
      <c r="V24" s="37"/>
    </row>
    <row r="25" spans="15:22" x14ac:dyDescent="0.25">
      <c r="O25" s="37"/>
      <c r="P25" s="37"/>
      <c r="Q25" s="37"/>
      <c r="R25" s="37"/>
      <c r="S25" s="37"/>
      <c r="T25" s="37"/>
      <c r="U25" s="37"/>
      <c r="V25" s="37"/>
    </row>
    <row r="26" spans="15:22" x14ac:dyDescent="0.25">
      <c r="O26" s="37"/>
      <c r="P26" s="37"/>
      <c r="Q26" s="37"/>
      <c r="R26" s="37"/>
      <c r="S26" s="37"/>
      <c r="T26" s="37"/>
      <c r="U26" s="37"/>
      <c r="V26" s="37"/>
    </row>
    <row r="27" spans="15:22" x14ac:dyDescent="0.25">
      <c r="O27" s="37"/>
      <c r="P27" s="37"/>
      <c r="Q27" s="37"/>
      <c r="R27" s="37"/>
      <c r="S27" s="37"/>
      <c r="T27" s="37"/>
      <c r="U27" s="37"/>
      <c r="V27" s="37"/>
    </row>
    <row r="28" spans="15:22" x14ac:dyDescent="0.25">
      <c r="O28" s="37"/>
      <c r="P28" s="37"/>
      <c r="Q28" s="37"/>
      <c r="R28" s="37"/>
      <c r="S28" s="37"/>
      <c r="T28" s="37"/>
      <c r="U28" s="37"/>
      <c r="V28" s="37"/>
    </row>
    <row r="29" spans="15:22" x14ac:dyDescent="0.25">
      <c r="O29" s="37"/>
      <c r="P29" s="37"/>
      <c r="Q29" s="37"/>
      <c r="R29" s="37"/>
      <c r="S29" s="37"/>
      <c r="T29" s="37"/>
      <c r="U29" s="37"/>
      <c r="V29" s="37"/>
    </row>
    <row r="30" spans="15:22" ht="16.5" customHeight="1" x14ac:dyDescent="0.25">
      <c r="O30" s="37"/>
      <c r="P30" s="37"/>
      <c r="Q30" s="37"/>
      <c r="R30" s="37"/>
      <c r="S30" s="37"/>
      <c r="T30" s="37"/>
      <c r="U30" s="37"/>
      <c r="V30" s="37"/>
    </row>
    <row r="31" spans="15:22" ht="23.25" customHeight="1" x14ac:dyDescent="0.25">
      <c r="O31" s="37"/>
      <c r="P31" s="37"/>
      <c r="Q31" s="37"/>
      <c r="R31" s="37"/>
      <c r="S31" s="37"/>
      <c r="T31" s="37"/>
      <c r="U31" s="37"/>
      <c r="V31" s="37"/>
    </row>
    <row r="32" spans="15:22" ht="18" customHeight="1" x14ac:dyDescent="0.25">
      <c r="O32" s="37"/>
      <c r="P32" s="37"/>
      <c r="Q32" s="37"/>
      <c r="R32" s="37"/>
      <c r="S32" s="37"/>
      <c r="T32" s="37"/>
      <c r="U32" s="37"/>
      <c r="V32" s="37"/>
    </row>
    <row r="33" spans="13:27" ht="21" customHeight="1" x14ac:dyDescent="0.25"/>
    <row r="34" spans="13:27" ht="25.15" customHeight="1" x14ac:dyDescent="0.25"/>
    <row r="35" spans="13:27" ht="22.9" customHeight="1" x14ac:dyDescent="0.25"/>
    <row r="36" spans="13:27" ht="21.6" customHeight="1" x14ac:dyDescent="0.25">
      <c r="AA36" s="3" t="s">
        <v>25</v>
      </c>
    </row>
    <row r="38" spans="13:27" ht="22.9" customHeight="1" x14ac:dyDescent="0.25"/>
    <row r="39" spans="13:27" ht="24.6" customHeight="1" x14ac:dyDescent="0.25"/>
    <row r="40" spans="13:27" ht="23.45" customHeight="1" x14ac:dyDescent="0.25"/>
    <row r="41" spans="13:27" ht="25.15" customHeight="1" x14ac:dyDescent="0.25"/>
    <row r="42" spans="13:27" ht="27.6" customHeight="1" x14ac:dyDescent="0.25">
      <c r="M42" s="2"/>
    </row>
    <row r="43" spans="13:27" ht="40.5" customHeight="1" x14ac:dyDescent="0.25">
      <c r="M43" s="4"/>
    </row>
    <row r="44" spans="13:27" ht="21" customHeight="1" x14ac:dyDescent="0.25">
      <c r="M44" s="4"/>
    </row>
    <row r="45" spans="13:27" x14ac:dyDescent="0.25">
      <c r="M45" s="4"/>
    </row>
    <row r="46" spans="13:27" x14ac:dyDescent="0.25">
      <c r="M46" s="4"/>
    </row>
    <row r="47" spans="13:27" ht="22.5" customHeight="1" x14ac:dyDescent="0.25">
      <c r="M47" s="4"/>
    </row>
    <row r="48" spans="13:27" ht="27" customHeight="1" x14ac:dyDescent="0.25">
      <c r="M48" s="4"/>
    </row>
    <row r="49" spans="13:13" x14ac:dyDescent="0.25">
      <c r="M49" s="4"/>
    </row>
    <row r="50" spans="13:13" ht="24" customHeight="1" x14ac:dyDescent="0.25"/>
    <row r="51" spans="13:13" ht="22.5" customHeight="1" x14ac:dyDescent="0.25"/>
    <row r="52" spans="13:13" ht="30" customHeight="1" x14ac:dyDescent="0.25"/>
    <row r="73" spans="6:7" x14ac:dyDescent="0.25">
      <c r="F73" s="13"/>
      <c r="G73" s="13"/>
    </row>
  </sheetData>
  <sheetProtection selectLockedCells="1"/>
  <pageMargins left="0.7" right="0.7" top="0.75" bottom="0.75" header="0.3" footer="0.3"/>
  <pageSetup scale="3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C126-E197-4A6B-BF12-D0D4A4312184}">
  <sheetPr>
    <pageSetUpPr fitToPage="1"/>
  </sheetPr>
  <dimension ref="M13:W45"/>
  <sheetViews>
    <sheetView zoomScale="70" zoomScaleNormal="70" workbookViewId="0"/>
  </sheetViews>
  <sheetFormatPr defaultColWidth="9.140625" defaultRowHeight="15" x14ac:dyDescent="0.25"/>
  <cols>
    <col min="1" max="11" width="9.140625" style="14"/>
    <col min="12" max="12" width="10.28515625" style="14" customWidth="1"/>
    <col min="13" max="13" width="9.140625" style="14"/>
    <col min="14" max="14" width="15.85546875" style="14" customWidth="1"/>
    <col min="15" max="15" width="9.140625" style="14"/>
    <col min="16" max="16" width="20.7109375" style="14" customWidth="1"/>
    <col min="17" max="17" width="17.140625" style="14" customWidth="1"/>
    <col min="18" max="18" width="19.5703125" style="14" customWidth="1"/>
    <col min="19" max="20" width="17.85546875" style="14" customWidth="1"/>
    <col min="21" max="16384" width="9.140625" style="14"/>
  </cols>
  <sheetData>
    <row r="13" spans="16:16" ht="14.45" customHeight="1" x14ac:dyDescent="0.25"/>
    <row r="16" spans="16:16" ht="28.5" x14ac:dyDescent="0.45">
      <c r="P16" s="104">
        <f>0.2163-0.25</f>
        <v>-3.3700000000000008E-2</v>
      </c>
    </row>
    <row r="17" spans="13:23" ht="14.45" customHeight="1" x14ac:dyDescent="0.25"/>
    <row r="18" spans="13:23" ht="14.45" customHeight="1" x14ac:dyDescent="0.25">
      <c r="P18" s="29"/>
      <c r="Q18" s="29"/>
      <c r="R18" s="29"/>
    </row>
    <row r="20" spans="13:23" ht="16.5" customHeight="1" x14ac:dyDescent="0.25">
      <c r="P20" s="29" t="s">
        <v>8</v>
      </c>
      <c r="Q20" s="29" t="s">
        <v>9</v>
      </c>
      <c r="R20" s="29" t="s">
        <v>22</v>
      </c>
      <c r="S20" s="29" t="s">
        <v>23</v>
      </c>
    </row>
    <row r="21" spans="13:23" ht="29.25" customHeight="1" x14ac:dyDescent="0.45">
      <c r="M21" s="15" t="s">
        <v>8</v>
      </c>
      <c r="N21" s="30">
        <v>0.25</v>
      </c>
      <c r="P21" s="16">
        <f>0.4</f>
        <v>0.4</v>
      </c>
      <c r="Q21" s="31">
        <f>1-P21-R21-S21</f>
        <v>0.35</v>
      </c>
      <c r="R21" s="31">
        <v>0.1</v>
      </c>
      <c r="S21" s="31">
        <v>0.15</v>
      </c>
    </row>
    <row r="22" spans="13:23" ht="32.25" customHeight="1" x14ac:dyDescent="0.45">
      <c r="M22" s="15" t="s">
        <v>9</v>
      </c>
      <c r="N22" s="30">
        <f>1-N21-N23-N24</f>
        <v>0.25</v>
      </c>
      <c r="P22" s="31">
        <v>0.1</v>
      </c>
      <c r="Q22" s="16">
        <f>1-P22-R22-S22</f>
        <v>0.40000000000000008</v>
      </c>
      <c r="R22" s="31">
        <v>0.3</v>
      </c>
      <c r="S22" s="31">
        <v>0.2</v>
      </c>
    </row>
    <row r="23" spans="13:23" ht="32.25" customHeight="1" x14ac:dyDescent="0.45">
      <c r="M23" s="15" t="s">
        <v>22</v>
      </c>
      <c r="N23" s="30">
        <v>0.3</v>
      </c>
      <c r="P23" s="31">
        <v>0.2</v>
      </c>
      <c r="Q23" s="31">
        <v>0.25</v>
      </c>
      <c r="R23" s="16">
        <v>0.35</v>
      </c>
      <c r="S23" s="31">
        <f>1-R23-Q23-P23</f>
        <v>0.2</v>
      </c>
    </row>
    <row r="24" spans="13:23" ht="33" customHeight="1" x14ac:dyDescent="0.45">
      <c r="M24" s="15" t="s">
        <v>23</v>
      </c>
      <c r="N24" s="30">
        <v>0.2</v>
      </c>
      <c r="P24" s="31">
        <f>1-Q24-R24-S24</f>
        <v>4.9999999999999989E-2</v>
      </c>
      <c r="Q24" s="31">
        <v>0.25</v>
      </c>
      <c r="R24" s="33">
        <v>0.3</v>
      </c>
      <c r="S24" s="16">
        <v>0.4</v>
      </c>
    </row>
    <row r="25" spans="13:23" ht="34.5" customHeight="1" x14ac:dyDescent="0.25">
      <c r="N25" s="34">
        <f>N21+N22+N23+N24</f>
        <v>1</v>
      </c>
      <c r="P25" s="23">
        <f>SUMPRODUCT(N21:N24,P21:P24)</f>
        <v>0.19500000000000001</v>
      </c>
      <c r="Q25" s="23">
        <f>SUMPRODUCT(N21:N24,Q21:Q24)</f>
        <v>0.3125</v>
      </c>
      <c r="R25" s="23">
        <f>SUMPRODUCT(N21:N24,R21:R24)</f>
        <v>0.26500000000000001</v>
      </c>
      <c r="S25" s="23">
        <f>SUMPRODUCT(N21:N24,S21:S24)</f>
        <v>0.22750000000000001</v>
      </c>
      <c r="V25" s="124">
        <f>SUM(P25:S25)</f>
        <v>1</v>
      </c>
      <c r="W25" s="125"/>
    </row>
    <row r="26" spans="13:23" ht="25.5" customHeight="1" x14ac:dyDescent="0.25"/>
    <row r="28" spans="13:23" ht="14.45" customHeight="1" x14ac:dyDescent="0.25"/>
    <row r="29" spans="13:23" ht="30" customHeight="1" x14ac:dyDescent="0.45">
      <c r="M29" s="15" t="s">
        <v>8</v>
      </c>
      <c r="N29" s="30">
        <f>P25</f>
        <v>0.19500000000000001</v>
      </c>
      <c r="P29" s="16">
        <f>0.4</f>
        <v>0.4</v>
      </c>
      <c r="Q29" s="31">
        <v>0.25</v>
      </c>
      <c r="R29" s="31">
        <v>0.2</v>
      </c>
      <c r="S29" s="31">
        <v>0.15</v>
      </c>
    </row>
    <row r="30" spans="13:23" ht="29.25" customHeight="1" x14ac:dyDescent="0.45">
      <c r="M30" s="15" t="s">
        <v>9</v>
      </c>
      <c r="N30" s="30">
        <f>Q25</f>
        <v>0.3125</v>
      </c>
      <c r="P30" s="31">
        <v>0.2</v>
      </c>
      <c r="Q30" s="16">
        <v>0.35</v>
      </c>
      <c r="R30" s="31">
        <v>0.25</v>
      </c>
      <c r="S30" s="31">
        <v>0.2</v>
      </c>
    </row>
    <row r="31" spans="13:23" ht="30" customHeight="1" x14ac:dyDescent="0.45">
      <c r="M31" s="15" t="s">
        <v>22</v>
      </c>
      <c r="N31" s="30">
        <f>R25</f>
        <v>0.26500000000000001</v>
      </c>
      <c r="P31" s="31">
        <v>0.2</v>
      </c>
      <c r="Q31" s="31">
        <v>0.25</v>
      </c>
      <c r="R31" s="16">
        <v>0.4</v>
      </c>
      <c r="S31" s="31">
        <v>0.15</v>
      </c>
    </row>
    <row r="32" spans="13:23" ht="28.5" x14ac:dyDescent="0.45">
      <c r="M32" s="15" t="s">
        <v>23</v>
      </c>
      <c r="N32" s="30">
        <f>S25</f>
        <v>0.22750000000000001</v>
      </c>
      <c r="P32" s="31">
        <v>0.1</v>
      </c>
      <c r="Q32" s="31">
        <v>0.2</v>
      </c>
      <c r="R32" s="33">
        <v>0.3</v>
      </c>
      <c r="S32" s="16">
        <v>0.4</v>
      </c>
    </row>
    <row r="33" spans="13:23" ht="28.5" x14ac:dyDescent="0.25">
      <c r="N33" s="34">
        <f>SUM(N29:N32)</f>
        <v>1</v>
      </c>
      <c r="P33" s="23">
        <f>SUMPRODUCT(N29:N32,P29:P32)</f>
        <v>0.21625</v>
      </c>
      <c r="Q33" s="23">
        <f>SUMPRODUCT(N29:N32,Q29:Q32)</f>
        <v>0.26987500000000003</v>
      </c>
      <c r="R33" s="23">
        <f>SUMPRODUCT(N29:N32,R29:R32)</f>
        <v>0.29137500000000005</v>
      </c>
      <c r="S33" s="23">
        <f>SUMPRODUCT(N29:N32,S29:S32)</f>
        <v>0.22250000000000003</v>
      </c>
      <c r="V33" s="124">
        <f>SUM(P33:S33)</f>
        <v>1</v>
      </c>
      <c r="W33" s="125"/>
    </row>
    <row r="38" spans="13:23" ht="28.5" x14ac:dyDescent="0.45">
      <c r="M38" s="15" t="s">
        <v>8</v>
      </c>
      <c r="N38" s="30">
        <f>P33</f>
        <v>0.21625</v>
      </c>
      <c r="P38" s="16">
        <f>1-Q38-R38-S38</f>
        <v>0.49999999999999989</v>
      </c>
      <c r="Q38" s="31">
        <v>0.3</v>
      </c>
      <c r="R38" s="31">
        <v>0.05</v>
      </c>
      <c r="S38" s="31">
        <v>0.15</v>
      </c>
      <c r="T38" s="32"/>
    </row>
    <row r="39" spans="13:23" ht="28.5" x14ac:dyDescent="0.45">
      <c r="M39" s="15" t="s">
        <v>9</v>
      </c>
      <c r="N39" s="30">
        <f>Q33</f>
        <v>0.26987500000000003</v>
      </c>
      <c r="P39" s="31">
        <v>0.1</v>
      </c>
      <c r="Q39" s="16">
        <f>1-P39-R39-S39</f>
        <v>0.4</v>
      </c>
      <c r="R39" s="31">
        <v>0.35</v>
      </c>
      <c r="S39" s="31">
        <v>0.15</v>
      </c>
      <c r="T39" s="32"/>
    </row>
    <row r="40" spans="13:23" ht="28.5" x14ac:dyDescent="0.45">
      <c r="M40" s="15" t="s">
        <v>22</v>
      </c>
      <c r="N40" s="30">
        <f>R33</f>
        <v>0.29137500000000005</v>
      </c>
      <c r="P40" s="31">
        <v>0.15</v>
      </c>
      <c r="Q40" s="31">
        <v>0.3</v>
      </c>
      <c r="R40" s="16">
        <f>1-P40-Q40-S40</f>
        <v>0.35000000000000003</v>
      </c>
      <c r="S40" s="31">
        <v>0.2</v>
      </c>
      <c r="T40" s="32"/>
    </row>
    <row r="41" spans="13:23" ht="28.5" x14ac:dyDescent="0.45">
      <c r="M41" s="15" t="s">
        <v>23</v>
      </c>
      <c r="N41" s="30">
        <f>S33</f>
        <v>0.22250000000000003</v>
      </c>
      <c r="P41" s="31">
        <v>0.05</v>
      </c>
      <c r="Q41" s="31">
        <v>0.2</v>
      </c>
      <c r="R41" s="33">
        <v>0.35</v>
      </c>
      <c r="S41" s="16">
        <f>1-P41-Q41-R41</f>
        <v>0.4</v>
      </c>
      <c r="T41" s="32"/>
    </row>
    <row r="42" spans="13:23" ht="28.5" x14ac:dyDescent="0.25">
      <c r="N42" s="34">
        <f>SUM(N38:N41)</f>
        <v>1</v>
      </c>
      <c r="P42" s="23">
        <f>SUMPRODUCT(N38:N41,P38:P41)</f>
        <v>0.18994374999999997</v>
      </c>
      <c r="Q42" s="23">
        <f>SUMPRODUCT(N38:N41,Q38:Q41)</f>
        <v>0.30473749999999999</v>
      </c>
      <c r="R42" s="23">
        <f>SUMPRODUCT(N38:N41,R38:R41)</f>
        <v>0.28512500000000007</v>
      </c>
      <c r="S42" s="23">
        <f>SUMPRODUCT(N38:N41,S38:S41)</f>
        <v>0.22019375000000005</v>
      </c>
      <c r="V42" s="124">
        <f>SUM(P42:S42)</f>
        <v>1</v>
      </c>
      <c r="W42" s="125"/>
    </row>
    <row r="44" spans="13:23" ht="28.5" customHeight="1" x14ac:dyDescent="0.25"/>
    <row r="45" spans="13:23" ht="14.45" customHeight="1" x14ac:dyDescent="0.25"/>
  </sheetData>
  <mergeCells count="3">
    <mergeCell ref="V25:W25"/>
    <mergeCell ref="V33:W33"/>
    <mergeCell ref="V42:W42"/>
  </mergeCells>
  <pageMargins left="0.7" right="0.7" top="0.75" bottom="0.75" header="0.3" footer="0.3"/>
  <pageSetup scale="41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FDAB-FAA5-49EA-9550-CB431E1877C1}">
  <sheetPr>
    <pageSetUpPr fitToPage="1"/>
  </sheetPr>
  <dimension ref="G11:X29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22.85546875" style="3" customWidth="1"/>
    <col min="8" max="8" width="18.7109375" style="3" customWidth="1"/>
    <col min="9" max="9" width="19" style="3" customWidth="1"/>
    <col min="10" max="10" width="21" style="3" customWidth="1"/>
    <col min="11" max="11" width="19.28515625" style="3" customWidth="1"/>
    <col min="12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7.28515625" style="3" customWidth="1"/>
    <col min="19" max="19" width="18.7109375" style="3" customWidth="1"/>
    <col min="20" max="20" width="13.42578125" style="3" customWidth="1"/>
    <col min="21" max="21" width="11.14062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11" spans="17:24" x14ac:dyDescent="0.25">
      <c r="Q11" s="38">
        <v>1</v>
      </c>
      <c r="R11" s="38"/>
      <c r="S11" s="38"/>
      <c r="T11" s="38"/>
      <c r="U11" s="38"/>
      <c r="V11" s="38"/>
      <c r="W11" s="38"/>
      <c r="X11" s="38"/>
    </row>
    <row r="12" spans="17:24" x14ac:dyDescent="0.25">
      <c r="Q12" s="38"/>
      <c r="R12" s="38"/>
      <c r="S12" s="38"/>
      <c r="T12" s="38"/>
      <c r="U12" s="38"/>
      <c r="V12" s="38"/>
      <c r="W12" s="38"/>
      <c r="X12" s="38"/>
    </row>
    <row r="13" spans="17:24" x14ac:dyDescent="0.25">
      <c r="Q13" s="38"/>
      <c r="R13" s="38"/>
      <c r="S13" s="38"/>
      <c r="T13" s="38"/>
      <c r="U13" s="38"/>
      <c r="V13" s="38"/>
      <c r="W13" s="38"/>
      <c r="X13" s="38"/>
    </row>
    <row r="14" spans="17:24" x14ac:dyDescent="0.25">
      <c r="Q14" s="38"/>
      <c r="R14" s="38"/>
      <c r="S14" s="38"/>
      <c r="T14" s="38"/>
      <c r="U14" s="38"/>
      <c r="V14" s="38"/>
      <c r="W14" s="38"/>
      <c r="X14" s="38"/>
    </row>
    <row r="15" spans="17:24" x14ac:dyDescent="0.25">
      <c r="Q15" s="38"/>
      <c r="R15" s="38"/>
      <c r="S15" s="38"/>
      <c r="T15" s="38"/>
      <c r="U15" s="38"/>
      <c r="V15" s="38"/>
      <c r="W15" s="38"/>
      <c r="X15" s="38"/>
    </row>
    <row r="16" spans="17:24" ht="15.75" thickBot="1" x14ac:dyDescent="0.3">
      <c r="Q16" s="38"/>
      <c r="R16" s="38"/>
      <c r="S16" s="38"/>
      <c r="T16" s="38"/>
      <c r="U16" s="38"/>
      <c r="V16" s="38"/>
      <c r="W16" s="38"/>
      <c r="X16" s="38"/>
    </row>
    <row r="17" spans="7:24" ht="22.9" customHeight="1" x14ac:dyDescent="0.45">
      <c r="Q17" s="38"/>
      <c r="R17" s="49"/>
      <c r="S17" s="49" t="s">
        <v>10</v>
      </c>
      <c r="T17" s="49" t="s">
        <v>11</v>
      </c>
      <c r="U17" s="49" t="s">
        <v>20</v>
      </c>
      <c r="V17" s="38"/>
      <c r="W17" s="38"/>
      <c r="X17" s="38"/>
    </row>
    <row r="18" spans="7:24" ht="25.5" customHeight="1" x14ac:dyDescent="0.45">
      <c r="G18" s="107" t="s">
        <v>10</v>
      </c>
      <c r="H18" s="107" t="s">
        <v>11</v>
      </c>
      <c r="I18" s="107" t="s">
        <v>20</v>
      </c>
      <c r="Q18" s="38"/>
      <c r="R18" s="50" t="s">
        <v>10</v>
      </c>
      <c r="S18" s="50">
        <v>1</v>
      </c>
      <c r="T18" s="50"/>
      <c r="U18" s="50"/>
      <c r="V18" s="38"/>
      <c r="W18" s="38"/>
      <c r="X18" s="38"/>
    </row>
    <row r="19" spans="7:24" ht="36" customHeight="1" x14ac:dyDescent="0.45">
      <c r="G19" s="108"/>
      <c r="H19" s="108"/>
      <c r="I19" s="108"/>
      <c r="M19" s="2"/>
      <c r="Q19" s="38"/>
      <c r="R19" s="50" t="s">
        <v>11</v>
      </c>
      <c r="S19" s="50">
        <v>-0.61234864276821299</v>
      </c>
      <c r="T19" s="50">
        <v>1</v>
      </c>
      <c r="U19" s="50"/>
      <c r="V19" s="38"/>
      <c r="W19" s="38"/>
      <c r="X19" s="38"/>
    </row>
    <row r="20" spans="7:24" ht="33" customHeight="1" thickBot="1" x14ac:dyDescent="0.5">
      <c r="G20" s="36">
        <v>9.3000000000000007</v>
      </c>
      <c r="H20" s="12">
        <v>12</v>
      </c>
      <c r="I20" s="12">
        <v>100</v>
      </c>
      <c r="M20" s="4"/>
      <c r="Q20" s="38"/>
      <c r="R20" s="51" t="s">
        <v>20</v>
      </c>
      <c r="S20" s="52">
        <v>0.81490570719839872</v>
      </c>
      <c r="T20" s="51">
        <v>-0.51934619201883525</v>
      </c>
      <c r="U20" s="51">
        <v>1</v>
      </c>
      <c r="V20" s="38"/>
      <c r="W20" s="38"/>
      <c r="X20" s="38"/>
    </row>
    <row r="21" spans="7:24" ht="27" customHeight="1" x14ac:dyDescent="0.25">
      <c r="G21" s="36">
        <v>4.8</v>
      </c>
      <c r="H21" s="12">
        <v>45</v>
      </c>
      <c r="I21" s="12">
        <v>50</v>
      </c>
      <c r="M21" s="4"/>
      <c r="Q21" s="38"/>
      <c r="R21" s="38"/>
      <c r="S21" s="38"/>
      <c r="T21" s="38"/>
      <c r="U21" s="38"/>
      <c r="V21" s="38"/>
      <c r="W21" s="38"/>
      <c r="X21" s="38"/>
    </row>
    <row r="22" spans="7:24" ht="27.75" customHeight="1" x14ac:dyDescent="0.25">
      <c r="G22" s="36">
        <v>8.9</v>
      </c>
      <c r="H22" s="12">
        <v>23</v>
      </c>
      <c r="I22" s="12">
        <v>100</v>
      </c>
      <c r="M22" s="4"/>
      <c r="Q22" s="38"/>
      <c r="R22" s="38"/>
      <c r="S22" s="38"/>
      <c r="T22" s="38"/>
      <c r="U22" s="38"/>
      <c r="V22" s="38"/>
      <c r="W22" s="38"/>
      <c r="X22" s="38"/>
    </row>
    <row r="23" spans="7:24" ht="25.5" customHeight="1" x14ac:dyDescent="0.25">
      <c r="G23" s="36">
        <v>6.5</v>
      </c>
      <c r="H23" s="12">
        <v>14</v>
      </c>
      <c r="I23" s="12">
        <v>100</v>
      </c>
      <c r="M23" s="4"/>
    </row>
    <row r="24" spans="7:24" ht="24.75" customHeight="1" x14ac:dyDescent="0.25">
      <c r="G24" s="36">
        <v>4.2</v>
      </c>
      <c r="H24" s="12">
        <v>56</v>
      </c>
      <c r="I24" s="12">
        <v>50</v>
      </c>
      <c r="M24" s="4"/>
    </row>
    <row r="25" spans="7:24" ht="31.5" customHeight="1" x14ac:dyDescent="0.25">
      <c r="G25" s="36">
        <v>6.2</v>
      </c>
      <c r="H25" s="12">
        <v>89</v>
      </c>
      <c r="I25" s="12">
        <v>80</v>
      </c>
      <c r="M25" s="4"/>
    </row>
    <row r="26" spans="7:24" ht="23.25" customHeight="1" x14ac:dyDescent="0.25">
      <c r="G26" s="36">
        <v>7.4</v>
      </c>
      <c r="H26" s="12">
        <v>12</v>
      </c>
      <c r="I26" s="12">
        <v>75</v>
      </c>
    </row>
    <row r="27" spans="7:24" ht="29.25" customHeight="1" x14ac:dyDescent="0.25">
      <c r="G27" s="36">
        <v>6</v>
      </c>
      <c r="H27" s="12">
        <v>67</v>
      </c>
      <c r="I27" s="12">
        <v>65</v>
      </c>
    </row>
    <row r="28" spans="7:24" ht="27.75" customHeight="1" x14ac:dyDescent="0.25">
      <c r="G28" s="36">
        <v>7.6</v>
      </c>
      <c r="H28" s="12">
        <v>23</v>
      </c>
      <c r="I28" s="12">
        <v>90</v>
      </c>
    </row>
    <row r="29" spans="7:24" ht="32.25" customHeight="1" x14ac:dyDescent="0.25">
      <c r="G29" s="36">
        <v>6.1</v>
      </c>
      <c r="H29" s="12">
        <v>47</v>
      </c>
      <c r="I29" s="12">
        <v>90</v>
      </c>
    </row>
  </sheetData>
  <sheetProtection selectLockedCells="1"/>
  <mergeCells count="3">
    <mergeCell ref="G18:G19"/>
    <mergeCell ref="H18:H19"/>
    <mergeCell ref="I18:I19"/>
  </mergeCells>
  <pageMargins left="0.7" right="0.7" top="0.75" bottom="0.75" header="0.3" footer="0.3"/>
  <pageSetup scale="3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474A-FD35-422B-8CA8-530CD9E92FFB}">
  <sheetPr>
    <pageSetUpPr fitToPage="1"/>
  </sheetPr>
  <dimension ref="B10:M79"/>
  <sheetViews>
    <sheetView zoomScale="70" zoomScaleNormal="70" workbookViewId="0">
      <selection activeCell="X27" sqref="X27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21.42578125" style="3" customWidth="1"/>
    <col min="5" max="5" width="27.42578125" style="3" customWidth="1"/>
    <col min="6" max="6" width="26.28515625" style="3" customWidth="1"/>
    <col min="7" max="7" width="28.140625" style="3" customWidth="1"/>
    <col min="8" max="8" width="26" style="3" customWidth="1"/>
    <col min="9" max="9" width="25.140625" style="3" customWidth="1"/>
    <col min="10" max="10" width="25.5703125" style="3" customWidth="1"/>
    <col min="11" max="11" width="15.7109375" style="3" customWidth="1"/>
    <col min="12" max="12" width="16.7109375" style="3" customWidth="1"/>
    <col min="13" max="13" width="18.5703125" style="3" customWidth="1"/>
    <col min="14" max="14" width="25.85546875" style="3" customWidth="1"/>
    <col min="15" max="15" width="25" style="3" customWidth="1"/>
    <col min="16" max="16" width="26.140625" style="3" customWidth="1"/>
    <col min="17" max="17" width="17" style="3" customWidth="1"/>
    <col min="18" max="18" width="6.28515625" style="3" customWidth="1"/>
    <col min="19" max="19" width="17.28515625" style="3" customWidth="1"/>
    <col min="20" max="20" width="6.285156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9:13" x14ac:dyDescent="0.25">
      <c r="I10" s="38">
        <v>1</v>
      </c>
      <c r="J10" s="38"/>
      <c r="K10" s="38"/>
      <c r="L10" s="38"/>
      <c r="M10" s="38"/>
    </row>
    <row r="11" spans="9:13" x14ac:dyDescent="0.25">
      <c r="I11" s="38"/>
      <c r="J11" s="38"/>
      <c r="K11" s="38"/>
      <c r="L11" s="38"/>
      <c r="M11" s="38"/>
    </row>
    <row r="12" spans="9:13" x14ac:dyDescent="0.25">
      <c r="I12" s="38"/>
      <c r="J12" s="38"/>
      <c r="K12" s="38"/>
      <c r="L12" s="38"/>
      <c r="M12" s="38"/>
    </row>
    <row r="13" spans="9:13" x14ac:dyDescent="0.25">
      <c r="I13" s="38"/>
      <c r="J13" s="38"/>
      <c r="K13" s="38"/>
      <c r="L13" s="38"/>
      <c r="M13" s="38"/>
    </row>
    <row r="14" spans="9:13" x14ac:dyDescent="0.25">
      <c r="I14" s="38"/>
      <c r="J14" s="38"/>
      <c r="K14" s="38"/>
      <c r="L14" s="38"/>
      <c r="M14" s="38"/>
    </row>
    <row r="15" spans="9:13" x14ac:dyDescent="0.25">
      <c r="I15" s="38"/>
      <c r="J15" s="38"/>
      <c r="K15" s="38"/>
      <c r="L15" s="38"/>
      <c r="M15" s="38"/>
    </row>
    <row r="16" spans="9:13" x14ac:dyDescent="0.25">
      <c r="I16" s="38"/>
      <c r="J16" s="38"/>
      <c r="K16" s="38"/>
      <c r="L16" s="38"/>
      <c r="M16" s="38"/>
    </row>
    <row r="17" spans="3:13" x14ac:dyDescent="0.25">
      <c r="I17" s="38"/>
      <c r="J17" s="38"/>
      <c r="K17" s="38"/>
      <c r="L17" s="38"/>
      <c r="M17" s="38"/>
    </row>
    <row r="18" spans="3:13" x14ac:dyDescent="0.25">
      <c r="I18" s="38"/>
      <c r="J18" s="38"/>
      <c r="K18" s="38"/>
      <c r="L18" s="38"/>
      <c r="M18" s="38"/>
    </row>
    <row r="19" spans="3:13" x14ac:dyDescent="0.25">
      <c r="I19" s="38"/>
      <c r="J19" s="38"/>
      <c r="K19" s="38"/>
      <c r="L19" s="38"/>
      <c r="M19" s="38"/>
    </row>
    <row r="20" spans="3:13" x14ac:dyDescent="0.25">
      <c r="I20" s="38"/>
      <c r="J20" s="38"/>
      <c r="K20" s="38"/>
      <c r="L20" s="38"/>
      <c r="M20" s="38"/>
    </row>
    <row r="21" spans="3:13" ht="2.25" customHeight="1" x14ac:dyDescent="0.25">
      <c r="I21" s="38"/>
      <c r="J21" s="38"/>
      <c r="K21" s="38"/>
      <c r="L21" s="38"/>
      <c r="M21" s="38"/>
    </row>
    <row r="22" spans="3:13" ht="33.6" customHeight="1" x14ac:dyDescent="0.25">
      <c r="C22" s="8"/>
      <c r="D22" s="8"/>
      <c r="E22" s="126" t="s">
        <v>3</v>
      </c>
      <c r="F22" s="127"/>
      <c r="G22" s="128"/>
      <c r="I22" s="38"/>
      <c r="J22" s="38"/>
      <c r="K22" s="38"/>
      <c r="L22" s="38"/>
      <c r="M22" s="38"/>
    </row>
    <row r="23" spans="3:13" ht="55.5" customHeight="1" x14ac:dyDescent="0.35">
      <c r="C23" s="11" t="s">
        <v>1</v>
      </c>
      <c r="D23" s="10" t="s">
        <v>6</v>
      </c>
      <c r="E23" s="18" t="s">
        <v>4</v>
      </c>
      <c r="F23" s="19" t="s">
        <v>5</v>
      </c>
      <c r="G23" s="19" t="s">
        <v>24</v>
      </c>
      <c r="I23" s="38"/>
      <c r="J23" s="38"/>
      <c r="K23" s="38"/>
      <c r="L23" s="38"/>
      <c r="M23" s="38"/>
    </row>
    <row r="24" spans="3:13" ht="28.15" customHeight="1" x14ac:dyDescent="0.25">
      <c r="C24" s="11">
        <v>1</v>
      </c>
      <c r="D24" s="11">
        <v>489</v>
      </c>
      <c r="E24" s="11">
        <v>498</v>
      </c>
      <c r="F24" s="11">
        <v>489</v>
      </c>
      <c r="G24" s="11">
        <v>490</v>
      </c>
      <c r="I24" s="38"/>
      <c r="J24" s="38"/>
      <c r="K24" s="38"/>
      <c r="L24" s="38"/>
      <c r="M24" s="38"/>
    </row>
    <row r="25" spans="3:13" ht="32.450000000000003" customHeight="1" x14ac:dyDescent="0.25">
      <c r="C25" s="11">
        <v>2</v>
      </c>
      <c r="D25" s="11">
        <v>475</v>
      </c>
      <c r="E25" s="11">
        <v>494</v>
      </c>
      <c r="F25" s="11">
        <v>475</v>
      </c>
      <c r="G25" s="11">
        <v>476</v>
      </c>
      <c r="I25" s="38"/>
      <c r="J25" s="38"/>
      <c r="K25" s="38"/>
      <c r="L25" s="38"/>
      <c r="M25" s="38"/>
    </row>
    <row r="26" spans="3:13" ht="25.9" customHeight="1" x14ac:dyDescent="0.25">
      <c r="C26" s="11">
        <v>3</v>
      </c>
      <c r="D26" s="11">
        <v>490</v>
      </c>
      <c r="E26" s="11">
        <v>481</v>
      </c>
      <c r="F26" s="11">
        <v>490</v>
      </c>
      <c r="G26" s="11">
        <v>480</v>
      </c>
      <c r="I26" s="38"/>
      <c r="J26" s="38"/>
      <c r="K26" s="38"/>
      <c r="L26" s="38"/>
      <c r="M26" s="38"/>
    </row>
    <row r="27" spans="3:13" ht="25.9" customHeight="1" x14ac:dyDescent="0.25">
      <c r="C27" s="11">
        <v>4</v>
      </c>
      <c r="D27" s="11">
        <v>465</v>
      </c>
      <c r="E27" s="11">
        <v>480</v>
      </c>
      <c r="F27" s="11">
        <v>465</v>
      </c>
      <c r="G27" s="11">
        <v>479</v>
      </c>
      <c r="I27" s="38"/>
      <c r="J27" s="38"/>
      <c r="K27" s="38"/>
      <c r="L27" s="38"/>
      <c r="M27" s="38"/>
    </row>
    <row r="28" spans="3:13" ht="34.9" customHeight="1" x14ac:dyDescent="0.25">
      <c r="C28" s="11">
        <v>5</v>
      </c>
      <c r="D28" s="11">
        <v>487</v>
      </c>
      <c r="E28" s="11">
        <v>497</v>
      </c>
      <c r="F28" s="11">
        <v>487</v>
      </c>
      <c r="G28" s="11">
        <v>498</v>
      </c>
      <c r="I28" s="38"/>
      <c r="J28" s="38"/>
      <c r="K28" s="38"/>
      <c r="L28" s="38"/>
      <c r="M28" s="38"/>
    </row>
    <row r="29" spans="3:13" ht="31.15" customHeight="1" x14ac:dyDescent="0.25">
      <c r="C29" s="11">
        <v>6</v>
      </c>
      <c r="D29" s="11">
        <v>492</v>
      </c>
      <c r="E29" s="11">
        <v>477</v>
      </c>
      <c r="F29" s="11">
        <v>492</v>
      </c>
      <c r="G29" s="11">
        <v>478</v>
      </c>
      <c r="I29" s="38"/>
      <c r="J29" s="38"/>
      <c r="K29" s="38"/>
      <c r="L29" s="38"/>
      <c r="M29" s="38"/>
    </row>
    <row r="30" spans="3:13" ht="16.899999999999999" customHeight="1" x14ac:dyDescent="0.25">
      <c r="I30" s="38"/>
      <c r="J30" s="38"/>
      <c r="K30" s="38"/>
      <c r="L30" s="38"/>
      <c r="M30" s="38"/>
    </row>
    <row r="31" spans="3:13" ht="16.899999999999999" customHeight="1" x14ac:dyDescent="0.25">
      <c r="I31" s="38"/>
      <c r="J31" s="38"/>
      <c r="K31" s="38"/>
      <c r="L31" s="38"/>
      <c r="M31" s="38"/>
    </row>
    <row r="32" spans="3:13" ht="16.899999999999999" customHeight="1" x14ac:dyDescent="0.25">
      <c r="I32" s="38"/>
      <c r="J32" s="38"/>
      <c r="K32" s="38"/>
      <c r="L32" s="38"/>
      <c r="M32" s="38"/>
    </row>
    <row r="33" spans="2:11" ht="19.899999999999999" customHeight="1" x14ac:dyDescent="0.25"/>
    <row r="34" spans="2:11" ht="54" customHeight="1" x14ac:dyDescent="0.25">
      <c r="C34" s="8"/>
      <c r="D34" s="8"/>
      <c r="E34" s="126" t="s">
        <v>3</v>
      </c>
      <c r="F34" s="127"/>
      <c r="G34" s="128"/>
    </row>
    <row r="35" spans="2:11" ht="44.25" customHeight="1" x14ac:dyDescent="0.35">
      <c r="C35" s="11" t="s">
        <v>1</v>
      </c>
      <c r="D35" s="10" t="s">
        <v>6</v>
      </c>
      <c r="E35" s="18" t="s">
        <v>4</v>
      </c>
      <c r="F35" s="19" t="s">
        <v>19</v>
      </c>
      <c r="G35" s="19" t="s">
        <v>16</v>
      </c>
    </row>
    <row r="36" spans="2:11" ht="31.9" customHeight="1" x14ac:dyDescent="0.25">
      <c r="C36" s="11">
        <v>1</v>
      </c>
      <c r="D36" s="11">
        <v>489</v>
      </c>
      <c r="E36" s="11">
        <v>498</v>
      </c>
      <c r="F36" s="11">
        <f>E36-D36</f>
        <v>9</v>
      </c>
      <c r="G36" s="11">
        <f>ABS(F36)</f>
        <v>9</v>
      </c>
    </row>
    <row r="37" spans="2:11" ht="22.9" customHeight="1" x14ac:dyDescent="0.25">
      <c r="C37" s="11">
        <v>2</v>
      </c>
      <c r="D37" s="11">
        <v>475</v>
      </c>
      <c r="E37" s="11">
        <v>494</v>
      </c>
      <c r="F37" s="11">
        <f t="shared" ref="F37:F41" si="0">E37-D37</f>
        <v>19</v>
      </c>
      <c r="G37" s="11">
        <f t="shared" ref="G37:G41" si="1">ABS(F37)</f>
        <v>19</v>
      </c>
      <c r="H37" s="8"/>
      <c r="I37" s="8"/>
      <c r="K37" s="8"/>
    </row>
    <row r="38" spans="2:11" ht="26.45" customHeight="1" x14ac:dyDescent="0.25">
      <c r="C38" s="11">
        <v>3</v>
      </c>
      <c r="D38" s="11">
        <v>490</v>
      </c>
      <c r="E38" s="11">
        <v>481</v>
      </c>
      <c r="F38" s="11">
        <f t="shared" si="0"/>
        <v>-9</v>
      </c>
      <c r="G38" s="11">
        <f t="shared" si="1"/>
        <v>9</v>
      </c>
      <c r="H38" s="8"/>
      <c r="I38" s="8"/>
      <c r="K38" s="8"/>
    </row>
    <row r="39" spans="2:11" ht="30" customHeight="1" x14ac:dyDescent="0.25">
      <c r="C39" s="11">
        <v>4</v>
      </c>
      <c r="D39" s="11">
        <v>465</v>
      </c>
      <c r="E39" s="11">
        <v>480</v>
      </c>
      <c r="F39" s="11">
        <f t="shared" si="0"/>
        <v>15</v>
      </c>
      <c r="G39" s="11">
        <f t="shared" si="1"/>
        <v>15</v>
      </c>
      <c r="H39" s="8"/>
      <c r="I39" s="8"/>
      <c r="K39" s="8"/>
    </row>
    <row r="40" spans="2:11" ht="34.9" customHeight="1" x14ac:dyDescent="0.25">
      <c r="C40" s="11">
        <v>5</v>
      </c>
      <c r="D40" s="11">
        <v>487</v>
      </c>
      <c r="E40" s="11">
        <v>497</v>
      </c>
      <c r="F40" s="11">
        <f t="shared" si="0"/>
        <v>10</v>
      </c>
      <c r="G40" s="11">
        <f t="shared" si="1"/>
        <v>10</v>
      </c>
      <c r="H40" s="8"/>
      <c r="I40" s="8"/>
      <c r="J40" s="8"/>
      <c r="K40" s="8"/>
    </row>
    <row r="41" spans="2:11" ht="24" customHeight="1" x14ac:dyDescent="0.25">
      <c r="C41" s="11">
        <v>6</v>
      </c>
      <c r="D41" s="11">
        <v>492</v>
      </c>
      <c r="E41" s="11">
        <v>477</v>
      </c>
      <c r="F41" s="11">
        <f t="shared" si="0"/>
        <v>-15</v>
      </c>
      <c r="G41" s="11">
        <f t="shared" si="1"/>
        <v>15</v>
      </c>
      <c r="H41" s="8"/>
      <c r="I41" s="8"/>
      <c r="J41" s="8"/>
      <c r="K41" s="8"/>
    </row>
    <row r="42" spans="2:11" ht="36" customHeight="1" x14ac:dyDescent="0.25">
      <c r="B42" s="8"/>
      <c r="C42" s="8"/>
      <c r="D42" s="8"/>
      <c r="E42" s="8"/>
      <c r="F42" s="8"/>
      <c r="G42" s="53">
        <f>SUM(G36:G41)</f>
        <v>77</v>
      </c>
      <c r="H42" s="8"/>
      <c r="I42" s="8"/>
      <c r="J42" s="8"/>
      <c r="K42" s="8"/>
    </row>
    <row r="43" spans="2:11" ht="38.25" customHeight="1" x14ac:dyDescent="0.25">
      <c r="B43" s="8"/>
      <c r="C43" s="8"/>
      <c r="D43" s="8"/>
      <c r="E43" s="8"/>
      <c r="F43" s="8"/>
      <c r="G43" s="55">
        <f>G42/6</f>
        <v>12.833333333333334</v>
      </c>
      <c r="H43" s="8"/>
      <c r="I43" s="8"/>
      <c r="J43" s="8"/>
      <c r="K43" s="8"/>
    </row>
    <row r="44" spans="2:11" ht="24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2:11" ht="16.5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2:11" ht="16.5" customHeight="1" x14ac:dyDescent="0.25">
      <c r="E46" s="8"/>
      <c r="F46" s="8"/>
      <c r="G46" s="8"/>
      <c r="H46" s="8"/>
      <c r="I46" s="8"/>
      <c r="J46" s="8"/>
      <c r="K46" s="8"/>
    </row>
    <row r="47" spans="2:11" ht="16.5" customHeight="1" x14ac:dyDescent="0.25">
      <c r="E47" s="8"/>
      <c r="F47" s="8"/>
      <c r="G47" s="8"/>
      <c r="H47" s="8"/>
      <c r="I47" s="8"/>
      <c r="J47" s="8"/>
      <c r="K47" s="8"/>
    </row>
    <row r="48" spans="2:11" ht="27.6" customHeight="1" x14ac:dyDescent="0.25">
      <c r="C48" s="8"/>
      <c r="D48" s="8"/>
      <c r="E48" s="126" t="s">
        <v>3</v>
      </c>
      <c r="F48" s="127"/>
      <c r="G48" s="128"/>
      <c r="H48" s="8"/>
      <c r="I48" s="8"/>
      <c r="J48" s="8"/>
      <c r="K48" s="8"/>
    </row>
    <row r="49" spans="2:13" ht="51" x14ac:dyDescent="0.35">
      <c r="C49" s="11" t="s">
        <v>1</v>
      </c>
      <c r="D49" s="10" t="s">
        <v>6</v>
      </c>
      <c r="E49" s="19" t="s">
        <v>5</v>
      </c>
      <c r="F49" s="19" t="s">
        <v>19</v>
      </c>
      <c r="G49" s="19" t="s">
        <v>16</v>
      </c>
      <c r="H49" s="8"/>
      <c r="I49" s="8"/>
      <c r="J49" s="8"/>
      <c r="K49" s="8"/>
    </row>
    <row r="50" spans="2:13" ht="25.5" x14ac:dyDescent="0.25">
      <c r="C50" s="11">
        <v>1</v>
      </c>
      <c r="D50" s="11">
        <v>489</v>
      </c>
      <c r="E50" s="11">
        <v>489</v>
      </c>
      <c r="F50" s="11">
        <f>E50-D50</f>
        <v>0</v>
      </c>
      <c r="G50" s="11">
        <f>ABS(F50)</f>
        <v>0</v>
      </c>
      <c r="H50" s="8"/>
      <c r="I50" s="8"/>
      <c r="J50" s="8"/>
      <c r="K50" s="8"/>
    </row>
    <row r="51" spans="2:13" ht="25.5" x14ac:dyDescent="0.25">
      <c r="C51" s="11">
        <v>2</v>
      </c>
      <c r="D51" s="11">
        <v>475</v>
      </c>
      <c r="E51" s="11">
        <v>475</v>
      </c>
      <c r="F51" s="11">
        <f t="shared" ref="F51:F55" si="2">E51-D51</f>
        <v>0</v>
      </c>
      <c r="G51" s="11">
        <f t="shared" ref="G51:G55" si="3">ABS(F51)</f>
        <v>0</v>
      </c>
      <c r="H51" s="8"/>
      <c r="I51" s="8"/>
      <c r="J51" s="8"/>
    </row>
    <row r="52" spans="2:13" ht="30.75" customHeight="1" x14ac:dyDescent="0.25">
      <c r="C52" s="11">
        <v>3</v>
      </c>
      <c r="D52" s="11">
        <v>490</v>
      </c>
      <c r="E52" s="11">
        <v>490</v>
      </c>
      <c r="F52" s="11">
        <f t="shared" si="2"/>
        <v>0</v>
      </c>
      <c r="G52" s="11">
        <f t="shared" si="3"/>
        <v>0</v>
      </c>
      <c r="H52" s="8"/>
      <c r="I52" s="8"/>
      <c r="J52" s="8"/>
      <c r="M52" s="4"/>
    </row>
    <row r="53" spans="2:13" ht="26.25" customHeight="1" x14ac:dyDescent="0.25">
      <c r="B53" s="6"/>
      <c r="C53" s="11">
        <v>4</v>
      </c>
      <c r="D53" s="11">
        <v>465</v>
      </c>
      <c r="E53" s="11">
        <v>465</v>
      </c>
      <c r="F53" s="11">
        <f t="shared" si="2"/>
        <v>0</v>
      </c>
      <c r="G53" s="11">
        <f t="shared" si="3"/>
        <v>0</v>
      </c>
      <c r="H53" s="8"/>
      <c r="I53" s="8"/>
      <c r="J53" s="8"/>
      <c r="K53" s="8"/>
      <c r="M53" s="4"/>
    </row>
    <row r="54" spans="2:13" ht="33.75" customHeight="1" x14ac:dyDescent="0.25">
      <c r="B54" s="6"/>
      <c r="C54" s="11">
        <v>5</v>
      </c>
      <c r="D54" s="11">
        <v>487</v>
      </c>
      <c r="E54" s="11">
        <v>487</v>
      </c>
      <c r="F54" s="11">
        <f t="shared" si="2"/>
        <v>0</v>
      </c>
      <c r="G54" s="11">
        <f t="shared" si="3"/>
        <v>0</v>
      </c>
      <c r="H54" s="8"/>
      <c r="I54" s="8"/>
      <c r="J54" s="8"/>
      <c r="K54" s="8"/>
      <c r="M54" s="4"/>
    </row>
    <row r="55" spans="2:13" ht="25.5" x14ac:dyDescent="0.25">
      <c r="C55" s="11">
        <v>6</v>
      </c>
      <c r="D55" s="11">
        <v>492</v>
      </c>
      <c r="E55" s="11">
        <v>492</v>
      </c>
      <c r="F55" s="11">
        <f t="shared" si="2"/>
        <v>0</v>
      </c>
      <c r="G55" s="11">
        <f t="shared" si="3"/>
        <v>0</v>
      </c>
      <c r="H55" s="8"/>
      <c r="I55" s="8"/>
      <c r="J55" s="8"/>
      <c r="K55" s="8"/>
      <c r="M55" s="4"/>
    </row>
    <row r="56" spans="2:13" ht="29.25" x14ac:dyDescent="0.25">
      <c r="C56" s="8"/>
      <c r="D56" s="8"/>
      <c r="E56" s="8"/>
      <c r="F56" s="8"/>
      <c r="G56" s="53">
        <f>SUM(G50:G55)</f>
        <v>0</v>
      </c>
      <c r="H56" s="8"/>
      <c r="I56" s="8"/>
      <c r="J56" s="8"/>
      <c r="K56" s="8"/>
      <c r="M56" s="4"/>
    </row>
    <row r="57" spans="2:13" ht="29.25" x14ac:dyDescent="0.25">
      <c r="C57" s="8"/>
      <c r="D57" s="8"/>
      <c r="E57" s="8"/>
      <c r="F57" s="8"/>
      <c r="G57" s="54">
        <f>G56/6</f>
        <v>0</v>
      </c>
      <c r="H57" s="8"/>
      <c r="I57" s="8"/>
      <c r="J57" s="8"/>
      <c r="K57" s="8"/>
      <c r="M57" s="4"/>
    </row>
    <row r="58" spans="2:13" x14ac:dyDescent="0.25">
      <c r="C58" s="8"/>
      <c r="D58" s="8"/>
      <c r="E58" s="8"/>
      <c r="F58" s="8"/>
      <c r="G58" s="8"/>
      <c r="H58" s="8"/>
      <c r="I58" s="8"/>
      <c r="J58" s="8"/>
      <c r="K58" s="8"/>
      <c r="M58" s="4"/>
    </row>
    <row r="59" spans="2:13" x14ac:dyDescent="0.25">
      <c r="C59" s="8"/>
      <c r="D59" s="8"/>
      <c r="E59" s="8"/>
      <c r="F59" s="8"/>
      <c r="G59" s="8"/>
      <c r="H59" s="8"/>
      <c r="I59" s="8"/>
      <c r="J59" s="8"/>
      <c r="K59" s="8"/>
      <c r="M59" s="4"/>
    </row>
    <row r="60" spans="2:13" x14ac:dyDescent="0.25">
      <c r="C60" s="8"/>
      <c r="D60" s="8"/>
      <c r="E60" s="8"/>
      <c r="F60" s="8"/>
      <c r="G60" s="8"/>
      <c r="H60" s="8"/>
      <c r="I60" s="8"/>
      <c r="J60" s="8"/>
      <c r="K60" s="8"/>
    </row>
    <row r="61" spans="2:13" x14ac:dyDescent="0.25">
      <c r="C61" s="8"/>
      <c r="D61" s="8"/>
      <c r="E61" s="8"/>
      <c r="F61" s="8"/>
      <c r="G61" s="8"/>
      <c r="H61" s="8"/>
      <c r="I61" s="8"/>
      <c r="J61" s="8"/>
      <c r="K61" s="8"/>
    </row>
    <row r="62" spans="2:13" x14ac:dyDescent="0.25">
      <c r="C62" s="8"/>
      <c r="D62" s="8"/>
      <c r="E62" s="8"/>
      <c r="F62" s="8"/>
      <c r="G62" s="8"/>
      <c r="H62" s="8"/>
      <c r="I62" s="8"/>
      <c r="J62" s="8"/>
      <c r="K62" s="8"/>
    </row>
    <row r="63" spans="2:13" ht="25.5" x14ac:dyDescent="0.25">
      <c r="C63" s="8"/>
      <c r="D63" s="8"/>
      <c r="E63" s="126" t="s">
        <v>3</v>
      </c>
      <c r="F63" s="127"/>
      <c r="G63" s="128"/>
      <c r="H63" s="8"/>
      <c r="I63" s="8"/>
      <c r="J63" s="8"/>
      <c r="K63" s="8"/>
    </row>
    <row r="64" spans="2:13" ht="51" x14ac:dyDescent="0.35">
      <c r="C64" s="11" t="s">
        <v>1</v>
      </c>
      <c r="D64" s="10" t="s">
        <v>6</v>
      </c>
      <c r="E64" s="19" t="s">
        <v>24</v>
      </c>
      <c r="F64" s="19" t="s">
        <v>19</v>
      </c>
      <c r="G64" s="19" t="s">
        <v>16</v>
      </c>
      <c r="H64" s="8"/>
      <c r="I64" s="8"/>
      <c r="J64" s="8"/>
      <c r="K64" s="8"/>
    </row>
    <row r="65" spans="3:11" ht="25.5" x14ac:dyDescent="0.25">
      <c r="C65" s="11">
        <v>1</v>
      </c>
      <c r="D65" s="11">
        <v>489</v>
      </c>
      <c r="E65" s="11">
        <v>490</v>
      </c>
      <c r="F65" s="11">
        <f>E65-D65</f>
        <v>1</v>
      </c>
      <c r="G65" s="11">
        <f>ABS(F65)</f>
        <v>1</v>
      </c>
      <c r="H65" s="8"/>
      <c r="I65" s="8"/>
      <c r="J65" s="8"/>
      <c r="K65" s="8"/>
    </row>
    <row r="66" spans="3:11" ht="25.5" x14ac:dyDescent="0.25">
      <c r="C66" s="11">
        <v>2</v>
      </c>
      <c r="D66" s="11">
        <v>475</v>
      </c>
      <c r="E66" s="11">
        <v>476</v>
      </c>
      <c r="F66" s="11">
        <f t="shared" ref="F66:F70" si="4">E66-D66</f>
        <v>1</v>
      </c>
      <c r="G66" s="11">
        <f t="shared" ref="G66:G70" si="5">ABS(F66)</f>
        <v>1</v>
      </c>
      <c r="H66" s="8"/>
      <c r="I66" s="8"/>
      <c r="J66" s="8"/>
      <c r="K66" s="8"/>
    </row>
    <row r="67" spans="3:11" ht="25.5" x14ac:dyDescent="0.25">
      <c r="C67" s="11">
        <v>3</v>
      </c>
      <c r="D67" s="11">
        <v>490</v>
      </c>
      <c r="E67" s="11">
        <v>480</v>
      </c>
      <c r="F67" s="11">
        <f t="shared" si="4"/>
        <v>-10</v>
      </c>
      <c r="G67" s="11">
        <f t="shared" si="5"/>
        <v>10</v>
      </c>
      <c r="H67" s="8"/>
      <c r="I67" s="8"/>
      <c r="J67" s="8"/>
      <c r="K67" s="8"/>
    </row>
    <row r="68" spans="3:11" ht="25.5" x14ac:dyDescent="0.25">
      <c r="C68" s="11">
        <v>4</v>
      </c>
      <c r="D68" s="11">
        <v>465</v>
      </c>
      <c r="E68" s="11">
        <v>479</v>
      </c>
      <c r="F68" s="11">
        <f t="shared" si="4"/>
        <v>14</v>
      </c>
      <c r="G68" s="11">
        <f t="shared" si="5"/>
        <v>14</v>
      </c>
      <c r="H68" s="8"/>
      <c r="I68" s="8"/>
      <c r="J68" s="8"/>
      <c r="K68" s="8"/>
    </row>
    <row r="69" spans="3:11" ht="25.5" x14ac:dyDescent="0.25">
      <c r="C69" s="11">
        <v>5</v>
      </c>
      <c r="D69" s="11">
        <v>487</v>
      </c>
      <c r="E69" s="11">
        <v>498</v>
      </c>
      <c r="F69" s="11">
        <f t="shared" si="4"/>
        <v>11</v>
      </c>
      <c r="G69" s="11">
        <f t="shared" si="5"/>
        <v>11</v>
      </c>
      <c r="H69" s="8"/>
      <c r="I69" s="8"/>
      <c r="J69" s="8"/>
      <c r="K69" s="8"/>
    </row>
    <row r="70" spans="3:11" ht="25.5" x14ac:dyDescent="0.25">
      <c r="C70" s="11">
        <v>6</v>
      </c>
      <c r="D70" s="11">
        <v>492</v>
      </c>
      <c r="E70" s="11">
        <v>478</v>
      </c>
      <c r="F70" s="11">
        <f t="shared" si="4"/>
        <v>-14</v>
      </c>
      <c r="G70" s="11">
        <f t="shared" si="5"/>
        <v>14</v>
      </c>
      <c r="H70" s="8"/>
      <c r="I70" s="8"/>
      <c r="J70" s="8"/>
      <c r="K70" s="8"/>
    </row>
    <row r="71" spans="3:11" ht="37.5" customHeight="1" x14ac:dyDescent="0.25">
      <c r="C71" s="8"/>
      <c r="D71" s="8"/>
      <c r="E71" s="8"/>
      <c r="F71" s="8"/>
      <c r="G71" s="53">
        <f>SUM(G65:G70)</f>
        <v>51</v>
      </c>
      <c r="H71" s="8"/>
      <c r="I71" s="8"/>
      <c r="J71" s="8"/>
      <c r="K71" s="8"/>
    </row>
    <row r="72" spans="3:11" ht="27" customHeight="1" x14ac:dyDescent="0.25">
      <c r="C72" s="8"/>
      <c r="D72" s="8"/>
      <c r="E72" s="8"/>
      <c r="F72" s="8"/>
      <c r="G72" s="56">
        <f>G71/6</f>
        <v>8.5</v>
      </c>
      <c r="H72" s="8"/>
      <c r="I72" s="8"/>
      <c r="J72" s="8"/>
      <c r="K72" s="8"/>
    </row>
    <row r="73" spans="3:11" x14ac:dyDescent="0.25">
      <c r="C73" s="8"/>
      <c r="D73" s="8"/>
      <c r="E73" s="8"/>
      <c r="F73" s="8"/>
      <c r="G73" s="8"/>
      <c r="H73" s="8"/>
      <c r="I73" s="8"/>
      <c r="J73" s="8"/>
      <c r="K73" s="8"/>
    </row>
    <row r="74" spans="3:11" ht="15" customHeight="1" x14ac:dyDescent="0.25">
      <c r="C74" s="8"/>
      <c r="D74" s="8"/>
      <c r="E74" s="8"/>
      <c r="F74" s="8"/>
      <c r="G74" s="8"/>
      <c r="H74" s="8"/>
      <c r="I74" s="8"/>
      <c r="J74" s="8"/>
      <c r="K74" s="8"/>
    </row>
    <row r="75" spans="3:11" ht="15" customHeight="1" x14ac:dyDescent="0.25">
      <c r="C75" s="8"/>
      <c r="D75" s="8"/>
      <c r="E75" s="8"/>
      <c r="F75" s="8"/>
      <c r="G75" s="8"/>
      <c r="H75" s="8"/>
      <c r="I75" s="8"/>
      <c r="J75" s="8"/>
      <c r="K75" s="8"/>
    </row>
    <row r="76" spans="3:11" x14ac:dyDescent="0.25">
      <c r="C76" s="8"/>
      <c r="D76" s="8"/>
      <c r="E76" s="8"/>
      <c r="F76" s="8"/>
      <c r="G76" s="8"/>
      <c r="H76" s="8"/>
      <c r="I76" s="8"/>
      <c r="J76" s="8"/>
      <c r="K76" s="8"/>
    </row>
    <row r="77" spans="3:11" x14ac:dyDescent="0.25">
      <c r="C77" s="8"/>
      <c r="D77" s="8"/>
      <c r="E77" s="8"/>
      <c r="F77" s="8"/>
      <c r="G77" s="8"/>
      <c r="H77" s="8"/>
      <c r="I77" s="8"/>
      <c r="J77" s="8"/>
      <c r="K77" s="8"/>
    </row>
    <row r="78" spans="3:11" x14ac:dyDescent="0.25">
      <c r="C78" s="8"/>
      <c r="D78" s="8"/>
      <c r="E78" s="8"/>
      <c r="F78" s="8"/>
      <c r="G78" s="8"/>
      <c r="H78" s="8"/>
      <c r="I78" s="8"/>
      <c r="J78" s="8"/>
      <c r="K78" s="8"/>
    </row>
    <row r="79" spans="3:11" x14ac:dyDescent="0.25">
      <c r="C79" s="8"/>
      <c r="D79" s="8"/>
      <c r="E79" s="8"/>
      <c r="F79" s="8"/>
      <c r="G79" s="8"/>
      <c r="H79" s="8"/>
      <c r="I79" s="8"/>
      <c r="J79" s="8"/>
      <c r="K79" s="8"/>
    </row>
  </sheetData>
  <sheetProtection selectLockedCells="1"/>
  <mergeCells count="4">
    <mergeCell ref="E22:G22"/>
    <mergeCell ref="E34:G34"/>
    <mergeCell ref="E48:G48"/>
    <mergeCell ref="E63:G63"/>
  </mergeCells>
  <pageMargins left="0.7" right="0.7" top="0.75" bottom="0.75" header="0.3" footer="0.3"/>
  <pageSetup scale="2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466E-5F3B-4C7A-A96E-0644EF23550F}">
  <sheetPr>
    <pageSetUpPr fitToPage="1"/>
  </sheetPr>
  <dimension ref="D11:V63"/>
  <sheetViews>
    <sheetView zoomScale="70" zoomScaleNormal="70" workbookViewId="0">
      <selection activeCell="K31" sqref="K29:K31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3.28515625" style="3" customWidth="1"/>
    <col min="5" max="5" width="13.7109375" style="3" customWidth="1"/>
    <col min="6" max="6" width="4.7109375" style="3" customWidth="1"/>
    <col min="7" max="7" width="18.42578125" style="3" customWidth="1"/>
    <col min="8" max="8" width="5" style="3" customWidth="1"/>
    <col min="9" max="9" width="18.140625" style="3" customWidth="1"/>
    <col min="10" max="10" width="5.7109375" style="3" customWidth="1"/>
    <col min="11" max="11" width="14.7109375" style="3" customWidth="1"/>
    <col min="12" max="12" width="11.5703125" style="3" customWidth="1"/>
    <col min="13" max="13" width="20.4257812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17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1" spans="15:22" x14ac:dyDescent="0.25">
      <c r="O11" s="38">
        <v>1</v>
      </c>
      <c r="P11" s="38"/>
      <c r="Q11" s="38"/>
      <c r="R11" s="38"/>
      <c r="S11" s="38"/>
      <c r="T11" s="38"/>
      <c r="U11" s="38"/>
      <c r="V11" s="38"/>
    </row>
    <row r="12" spans="15:22" x14ac:dyDescent="0.25">
      <c r="O12" s="38"/>
      <c r="P12" s="38"/>
      <c r="Q12" s="38"/>
      <c r="R12" s="38"/>
      <c r="S12" s="38"/>
      <c r="T12" s="38"/>
      <c r="U12" s="38"/>
      <c r="V12" s="38"/>
    </row>
    <row r="13" spans="15:22" x14ac:dyDescent="0.25">
      <c r="O13" s="38"/>
      <c r="P13" s="38"/>
      <c r="Q13" s="38"/>
      <c r="R13" s="38"/>
      <c r="S13" s="38"/>
      <c r="T13" s="38"/>
      <c r="U13" s="38"/>
      <c r="V13" s="38"/>
    </row>
    <row r="14" spans="15:22" x14ac:dyDescent="0.25">
      <c r="O14" s="38"/>
      <c r="P14" s="38"/>
      <c r="Q14" s="38"/>
      <c r="R14" s="38"/>
      <c r="S14" s="38"/>
      <c r="T14" s="38"/>
      <c r="U14" s="38"/>
      <c r="V14" s="38"/>
    </row>
    <row r="15" spans="15:22" x14ac:dyDescent="0.25">
      <c r="O15" s="38"/>
      <c r="P15" s="38"/>
      <c r="Q15" s="38"/>
      <c r="R15" s="38"/>
      <c r="S15" s="38"/>
      <c r="T15" s="38"/>
      <c r="U15" s="38"/>
      <c r="V15" s="38"/>
    </row>
    <row r="16" spans="15:22" x14ac:dyDescent="0.25">
      <c r="O16" s="38"/>
      <c r="P16" s="38"/>
      <c r="Q16" s="38"/>
      <c r="R16" s="38"/>
      <c r="S16" s="38"/>
      <c r="T16" s="38"/>
      <c r="U16" s="38"/>
      <c r="V16" s="38"/>
    </row>
    <row r="17" spans="4:22" x14ac:dyDescent="0.25">
      <c r="O17" s="38"/>
      <c r="P17" s="38"/>
      <c r="Q17" s="38"/>
      <c r="R17" s="38"/>
      <c r="S17" s="38"/>
      <c r="T17" s="38"/>
      <c r="U17" s="38"/>
      <c r="V17" s="38"/>
    </row>
    <row r="18" spans="4:22" x14ac:dyDescent="0.25">
      <c r="O18" s="38"/>
      <c r="P18" s="38"/>
      <c r="Q18" s="38"/>
      <c r="R18" s="38"/>
      <c r="S18" s="38"/>
      <c r="T18" s="38"/>
      <c r="U18" s="38"/>
      <c r="V18" s="38"/>
    </row>
    <row r="19" spans="4:22" x14ac:dyDescent="0.25">
      <c r="O19" s="38"/>
      <c r="P19" s="38"/>
      <c r="Q19" s="38"/>
      <c r="R19" s="38"/>
      <c r="S19" s="38"/>
      <c r="T19" s="38"/>
      <c r="U19" s="38"/>
      <c r="V19" s="38"/>
    </row>
    <row r="20" spans="4:22" x14ac:dyDescent="0.25">
      <c r="O20" s="38"/>
      <c r="P20" s="38"/>
      <c r="Q20" s="38"/>
      <c r="R20" s="38"/>
      <c r="S20" s="38"/>
      <c r="T20" s="38"/>
      <c r="U20" s="38"/>
      <c r="V20" s="38"/>
    </row>
    <row r="21" spans="4:22" x14ac:dyDescent="0.25">
      <c r="O21" s="38"/>
      <c r="P21" s="38"/>
      <c r="Q21" s="38"/>
      <c r="R21" s="38"/>
      <c r="S21" s="38"/>
      <c r="T21" s="38"/>
      <c r="U21" s="38"/>
      <c r="V21" s="38"/>
    </row>
    <row r="22" spans="4:22" x14ac:dyDescent="0.25">
      <c r="O22" s="38"/>
      <c r="P22" s="38"/>
      <c r="Q22" s="38"/>
      <c r="R22" s="38"/>
      <c r="S22" s="38"/>
      <c r="T22" s="38"/>
      <c r="U22" s="38"/>
      <c r="V22" s="38"/>
    </row>
    <row r="23" spans="4:22" ht="22.5" x14ac:dyDescent="0.25">
      <c r="D23" s="12" t="s">
        <v>18</v>
      </c>
      <c r="E23" s="12" t="s">
        <v>17</v>
      </c>
      <c r="G23" s="57"/>
      <c r="O23" s="38"/>
      <c r="P23" s="38"/>
      <c r="Q23" s="38"/>
      <c r="R23" s="38"/>
      <c r="S23" s="38"/>
      <c r="T23" s="38"/>
      <c r="U23" s="38"/>
      <c r="V23" s="38"/>
    </row>
    <row r="24" spans="4:22" ht="21" x14ac:dyDescent="0.25">
      <c r="D24" s="27">
        <v>1</v>
      </c>
      <c r="E24" s="28">
        <v>332</v>
      </c>
      <c r="O24" s="38"/>
      <c r="P24" s="38"/>
      <c r="Q24" s="38"/>
      <c r="R24" s="38"/>
      <c r="S24" s="38"/>
      <c r="T24" s="38"/>
      <c r="U24" s="38"/>
      <c r="V24" s="38"/>
    </row>
    <row r="25" spans="4:22" ht="21" x14ac:dyDescent="0.25">
      <c r="D25" s="27">
        <v>2</v>
      </c>
      <c r="E25" s="28">
        <v>694</v>
      </c>
      <c r="O25" s="38"/>
      <c r="P25" s="38"/>
      <c r="Q25" s="38"/>
      <c r="R25" s="38"/>
      <c r="S25" s="38"/>
      <c r="T25" s="38"/>
      <c r="U25" s="38"/>
      <c r="V25" s="38"/>
    </row>
    <row r="26" spans="4:22" ht="30" customHeight="1" x14ac:dyDescent="0.25">
      <c r="D26" s="27">
        <v>3</v>
      </c>
      <c r="E26" s="28">
        <v>518</v>
      </c>
      <c r="O26" s="38"/>
      <c r="P26" s="38"/>
      <c r="Q26" s="38"/>
      <c r="R26" s="38"/>
      <c r="S26" s="38"/>
      <c r="T26" s="38"/>
      <c r="U26" s="38"/>
      <c r="V26" s="38"/>
    </row>
    <row r="27" spans="4:22" ht="28.15" customHeight="1" x14ac:dyDescent="0.25">
      <c r="D27" s="27">
        <v>4</v>
      </c>
      <c r="E27" s="28">
        <v>222</v>
      </c>
      <c r="O27" s="38"/>
      <c r="P27" s="38"/>
      <c r="Q27" s="38"/>
      <c r="R27" s="38"/>
      <c r="S27" s="38"/>
      <c r="T27" s="38"/>
      <c r="U27" s="38"/>
      <c r="V27" s="38"/>
    </row>
    <row r="28" spans="4:22" ht="21" customHeight="1" x14ac:dyDescent="0.25">
      <c r="D28" s="27">
        <v>5</v>
      </c>
      <c r="E28" s="28">
        <v>209</v>
      </c>
      <c r="O28" s="38"/>
      <c r="P28" s="38"/>
      <c r="Q28" s="38"/>
      <c r="R28" s="38"/>
      <c r="S28" s="38"/>
      <c r="T28" s="38"/>
      <c r="U28" s="38"/>
      <c r="V28" s="38"/>
    </row>
    <row r="29" spans="4:22" ht="21" customHeight="1" x14ac:dyDescent="0.25">
      <c r="D29" s="27">
        <v>6</v>
      </c>
      <c r="E29" s="28">
        <v>172</v>
      </c>
      <c r="O29" s="38"/>
      <c r="P29" s="38"/>
      <c r="Q29" s="38"/>
      <c r="R29" s="38"/>
      <c r="S29" s="38"/>
      <c r="T29" s="38"/>
      <c r="U29" s="38"/>
      <c r="V29" s="38"/>
    </row>
    <row r="30" spans="4:22" ht="21" customHeight="1" x14ac:dyDescent="0.25">
      <c r="D30" s="27">
        <v>7</v>
      </c>
      <c r="E30" s="28">
        <v>366</v>
      </c>
      <c r="O30" s="38"/>
      <c r="P30" s="38"/>
      <c r="Q30" s="38"/>
      <c r="R30" s="38"/>
      <c r="S30" s="38"/>
      <c r="T30" s="38"/>
      <c r="U30" s="38"/>
      <c r="V30" s="38"/>
    </row>
    <row r="31" spans="4:22" ht="21" customHeight="1" x14ac:dyDescent="0.25">
      <c r="D31" s="27">
        <v>8</v>
      </c>
      <c r="E31" s="28">
        <v>512</v>
      </c>
      <c r="O31" s="38"/>
      <c r="P31" s="38"/>
      <c r="Q31" s="38"/>
      <c r="R31" s="38"/>
      <c r="S31" s="38"/>
      <c r="T31" s="38"/>
      <c r="U31" s="38"/>
      <c r="V31" s="38"/>
    </row>
    <row r="32" spans="4:22" ht="21" customHeight="1" x14ac:dyDescent="0.25">
      <c r="D32" s="27">
        <v>9</v>
      </c>
      <c r="E32" s="28">
        <v>667</v>
      </c>
      <c r="O32" s="38"/>
      <c r="P32" s="38"/>
      <c r="Q32" s="38"/>
      <c r="R32" s="38"/>
      <c r="S32" s="38"/>
      <c r="T32" s="38"/>
      <c r="U32" s="38"/>
      <c r="V32" s="38"/>
    </row>
    <row r="33" spans="4:22" ht="21" customHeight="1" x14ac:dyDescent="0.25">
      <c r="D33" s="27">
        <v>10</v>
      </c>
      <c r="E33" s="28">
        <v>571</v>
      </c>
      <c r="O33" s="38"/>
      <c r="P33" s="38"/>
      <c r="Q33" s="38"/>
      <c r="R33" s="38"/>
      <c r="S33" s="38"/>
      <c r="T33" s="38"/>
      <c r="U33" s="38"/>
      <c r="V33" s="38"/>
    </row>
    <row r="34" spans="4:22" ht="24.6" customHeight="1" x14ac:dyDescent="0.25">
      <c r="D34" s="27">
        <v>11</v>
      </c>
      <c r="E34" s="28">
        <v>575</v>
      </c>
      <c r="O34" s="38"/>
      <c r="P34" s="38"/>
      <c r="Q34" s="38"/>
      <c r="R34" s="38"/>
      <c r="S34" s="38"/>
      <c r="T34" s="38"/>
      <c r="U34" s="38"/>
      <c r="V34" s="38"/>
    </row>
    <row r="35" spans="4:22" ht="23.45" customHeight="1" x14ac:dyDescent="0.25">
      <c r="D35" s="27">
        <v>12</v>
      </c>
      <c r="E35" s="28">
        <v>865</v>
      </c>
      <c r="O35" s="38"/>
      <c r="P35" s="38"/>
      <c r="Q35" s="38"/>
      <c r="R35" s="38"/>
      <c r="S35" s="38"/>
      <c r="T35" s="38"/>
      <c r="U35" s="38"/>
      <c r="V35" s="38"/>
    </row>
    <row r="36" spans="4:22" ht="21" customHeight="1" x14ac:dyDescent="0.25">
      <c r="D36" s="27">
        <v>13</v>
      </c>
      <c r="E36" s="28">
        <v>609</v>
      </c>
      <c r="O36" s="38"/>
      <c r="P36" s="38"/>
      <c r="Q36" s="38"/>
      <c r="R36" s="38"/>
      <c r="S36" s="38"/>
      <c r="T36" s="38"/>
      <c r="U36" s="38"/>
      <c r="V36" s="38"/>
    </row>
    <row r="37" spans="4:22" ht="25.15" customHeight="1" x14ac:dyDescent="0.25">
      <c r="M37" s="4"/>
      <c r="O37" s="38"/>
      <c r="P37" s="38"/>
      <c r="Q37" s="38"/>
      <c r="R37" s="38"/>
      <c r="S37" s="38"/>
      <c r="T37" s="38"/>
      <c r="U37" s="38"/>
      <c r="V37" s="38"/>
    </row>
    <row r="38" spans="4:22" ht="22.9" customHeight="1" x14ac:dyDescent="0.25">
      <c r="M38" s="4"/>
      <c r="O38" s="38"/>
      <c r="P38" s="38"/>
      <c r="Q38" s="38"/>
      <c r="R38" s="38"/>
      <c r="S38" s="38"/>
      <c r="T38" s="38"/>
      <c r="U38" s="38"/>
      <c r="V38" s="38"/>
    </row>
    <row r="39" spans="4:22" ht="21.6" customHeight="1" x14ac:dyDescent="0.25">
      <c r="M39" s="4"/>
      <c r="O39" s="38"/>
      <c r="P39" s="38"/>
      <c r="Q39" s="38"/>
      <c r="R39" s="38"/>
      <c r="S39" s="38"/>
      <c r="T39" s="38"/>
      <c r="U39" s="38"/>
      <c r="V39" s="38"/>
    </row>
    <row r="40" spans="4:22" x14ac:dyDescent="0.25">
      <c r="O40" s="38"/>
      <c r="P40" s="38"/>
      <c r="Q40" s="38"/>
      <c r="R40" s="38"/>
      <c r="S40" s="38"/>
      <c r="T40" s="38"/>
      <c r="U40" s="38"/>
      <c r="V40" s="38"/>
    </row>
    <row r="41" spans="4:22" ht="22.9" customHeight="1" x14ac:dyDescent="0.25">
      <c r="O41" s="38"/>
      <c r="P41" s="38"/>
      <c r="Q41" s="38"/>
      <c r="R41" s="38"/>
      <c r="S41" s="38"/>
      <c r="T41" s="38"/>
      <c r="U41" s="38"/>
      <c r="V41" s="38"/>
    </row>
    <row r="42" spans="4:22" ht="18.600000000000001" customHeight="1" x14ac:dyDescent="0.25">
      <c r="O42" s="38"/>
      <c r="P42" s="38"/>
      <c r="Q42" s="38"/>
      <c r="R42" s="38"/>
      <c r="S42" s="38"/>
      <c r="T42" s="38"/>
      <c r="U42" s="38"/>
      <c r="V42" s="38"/>
    </row>
    <row r="43" spans="4:22" ht="18.600000000000001" customHeight="1" x14ac:dyDescent="0.25"/>
    <row r="44" spans="4:22" ht="19.149999999999999" customHeight="1" x14ac:dyDescent="0.25"/>
    <row r="45" spans="4:22" ht="16.899999999999999" customHeight="1" x14ac:dyDescent="0.25"/>
    <row r="57" spans="6:7" ht="14.45" customHeight="1" x14ac:dyDescent="0.25"/>
    <row r="58" spans="6:7" ht="14.45" customHeight="1" x14ac:dyDescent="0.25"/>
    <row r="59" spans="6:7" ht="14.45" customHeight="1" x14ac:dyDescent="0.25"/>
    <row r="63" spans="6:7" x14ac:dyDescent="0.25">
      <c r="F63" s="13"/>
      <c r="G63" s="13"/>
    </row>
  </sheetData>
  <sheetProtection selectLockedCells="1"/>
  <pageMargins left="0.7" right="0.7" top="0.75" bottom="0.75" header="0.3" footer="0.3"/>
  <pageSetup scale="3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20E7-DBF5-4268-AEC9-AD230C8F4A2C}">
  <sheetPr>
    <pageSetUpPr fitToPage="1"/>
  </sheetPr>
  <dimension ref="A1:T65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13.42578125" style="3" customWidth="1"/>
    <col min="6" max="6" width="12.5703125" style="3" customWidth="1"/>
    <col min="7" max="7" width="19.85546875" style="3" customWidth="1"/>
    <col min="8" max="8" width="26.7109375" style="3" customWidth="1"/>
    <col min="9" max="9" width="16" style="3" customWidth="1"/>
    <col min="10" max="10" width="16.28515625" style="3" customWidth="1"/>
    <col min="11" max="11" width="11.85546875" style="3" customWidth="1"/>
    <col min="12" max="12" width="21.85546875" style="3" customWidth="1"/>
    <col min="13" max="13" width="29.5703125" style="3" customWidth="1"/>
    <col min="14" max="14" width="6.28515625" style="3" customWidth="1"/>
    <col min="15" max="15" width="8.28515625" style="3" customWidth="1"/>
    <col min="16" max="16" width="9.140625" style="3"/>
    <col min="17" max="17" width="7.42578125" style="3" customWidth="1"/>
    <col min="18" max="18" width="17.7109375" style="3" customWidth="1"/>
    <col min="19" max="19" width="11.5703125" style="3" customWidth="1"/>
    <col min="20" max="20" width="17.140625" style="3" customWidth="1"/>
    <col min="21" max="21" width="10.5703125" style="3" customWidth="1"/>
    <col min="22" max="16384" width="9.140625" style="3"/>
  </cols>
  <sheetData>
    <row r="1" spans="1:20" x14ac:dyDescent="0.25">
      <c r="A1" s="3" t="s">
        <v>15</v>
      </c>
    </row>
    <row r="13" spans="1:20" ht="32.25" x14ac:dyDescent="0.4">
      <c r="I13" s="24"/>
      <c r="L13" t="s">
        <v>27</v>
      </c>
      <c r="M13"/>
      <c r="N13"/>
      <c r="O13"/>
      <c r="P13"/>
      <c r="Q13"/>
      <c r="R13"/>
      <c r="S13"/>
      <c r="T13"/>
    </row>
    <row r="14" spans="1:20" ht="30" customHeight="1" thickBot="1" x14ac:dyDescent="0.3">
      <c r="E14" s="22" t="s">
        <v>13</v>
      </c>
      <c r="F14" s="22" t="s">
        <v>12</v>
      </c>
      <c r="I14" s="20"/>
      <c r="J14" s="20"/>
      <c r="L14"/>
      <c r="M14"/>
      <c r="N14"/>
      <c r="O14"/>
      <c r="P14"/>
      <c r="Q14"/>
      <c r="R14"/>
      <c r="S14"/>
      <c r="T14"/>
    </row>
    <row r="15" spans="1:20" ht="27" customHeight="1" x14ac:dyDescent="0.25">
      <c r="E15" s="7">
        <v>10</v>
      </c>
      <c r="F15" s="7">
        <v>120</v>
      </c>
      <c r="I15" s="20"/>
      <c r="J15" s="20"/>
      <c r="L15" s="43" t="s">
        <v>28</v>
      </c>
      <c r="M15" s="43"/>
      <c r="N15"/>
      <c r="O15"/>
      <c r="P15"/>
      <c r="Q15"/>
      <c r="R15"/>
      <c r="S15"/>
      <c r="T15"/>
    </row>
    <row r="16" spans="1:20" ht="25.5" x14ac:dyDescent="0.25">
      <c r="E16" s="7">
        <v>14</v>
      </c>
      <c r="F16" s="7">
        <v>130</v>
      </c>
      <c r="I16" s="20"/>
      <c r="J16" s="20"/>
      <c r="L16" t="s">
        <v>29</v>
      </c>
      <c r="M16">
        <v>0.92565534844109809</v>
      </c>
      <c r="N16"/>
      <c r="O16"/>
      <c r="P16"/>
      <c r="Q16"/>
      <c r="R16"/>
      <c r="S16"/>
      <c r="T16"/>
    </row>
    <row r="17" spans="5:20" ht="22.5" customHeight="1" x14ac:dyDescent="0.25">
      <c r="E17" s="7">
        <v>16</v>
      </c>
      <c r="F17" s="7">
        <v>170</v>
      </c>
      <c r="I17" s="20"/>
      <c r="J17" s="20"/>
      <c r="L17" t="s">
        <v>30</v>
      </c>
      <c r="M17">
        <v>0.85683782409761067</v>
      </c>
      <c r="N17"/>
      <c r="O17"/>
      <c r="P17"/>
      <c r="Q17"/>
      <c r="R17"/>
      <c r="S17"/>
      <c r="T17"/>
    </row>
    <row r="18" spans="5:20" ht="23.25" customHeight="1" x14ac:dyDescent="0.25">
      <c r="E18" s="7">
        <v>12</v>
      </c>
      <c r="F18" s="7">
        <v>150</v>
      </c>
      <c r="I18" s="20"/>
      <c r="J18" s="20"/>
      <c r="L18" t="s">
        <v>31</v>
      </c>
      <c r="M18">
        <v>0.82104728012201322</v>
      </c>
      <c r="N18"/>
      <c r="O18"/>
      <c r="P18"/>
      <c r="Q18"/>
      <c r="R18"/>
      <c r="S18"/>
      <c r="T18"/>
    </row>
    <row r="19" spans="5:20" ht="25.15" customHeight="1" x14ac:dyDescent="0.25">
      <c r="E19" s="7">
        <v>20</v>
      </c>
      <c r="F19" s="7">
        <v>200</v>
      </c>
      <c r="I19" s="20"/>
      <c r="J19" s="20"/>
      <c r="L19" t="s">
        <v>32</v>
      </c>
      <c r="M19">
        <v>12.946777499402989</v>
      </c>
      <c r="N19"/>
      <c r="O19"/>
      <c r="P19"/>
      <c r="Q19"/>
      <c r="R19"/>
      <c r="S19"/>
      <c r="T19"/>
    </row>
    <row r="20" spans="5:20" ht="25.9" customHeight="1" thickBot="1" x14ac:dyDescent="0.3">
      <c r="E20" s="7">
        <v>18</v>
      </c>
      <c r="F20" s="7">
        <v>180</v>
      </c>
      <c r="I20" s="20"/>
      <c r="J20" s="20"/>
      <c r="L20" s="41" t="s">
        <v>33</v>
      </c>
      <c r="M20" s="41">
        <v>6</v>
      </c>
      <c r="N20"/>
      <c r="O20"/>
      <c r="P20"/>
      <c r="Q20"/>
      <c r="R20"/>
      <c r="S20"/>
      <c r="T20"/>
    </row>
    <row r="21" spans="5:20" ht="21" customHeight="1" x14ac:dyDescent="0.25">
      <c r="I21" s="20"/>
      <c r="J21" s="20"/>
      <c r="L21"/>
      <c r="M21"/>
      <c r="N21"/>
      <c r="O21"/>
      <c r="P21"/>
      <c r="Q21"/>
      <c r="R21"/>
      <c r="S21"/>
      <c r="T21"/>
    </row>
    <row r="22" spans="5:20" ht="24" customHeight="1" thickBot="1" x14ac:dyDescent="0.3">
      <c r="I22" s="20"/>
      <c r="J22" s="20"/>
      <c r="L22" t="s">
        <v>34</v>
      </c>
      <c r="M22"/>
      <c r="N22"/>
      <c r="O22"/>
      <c r="P22"/>
      <c r="Q22"/>
      <c r="R22"/>
      <c r="S22"/>
      <c r="T22"/>
    </row>
    <row r="23" spans="5:20" ht="25.15" customHeight="1" x14ac:dyDescent="0.25">
      <c r="I23" s="20"/>
      <c r="J23" s="20"/>
      <c r="L23" s="42"/>
      <c r="M23" s="42" t="s">
        <v>39</v>
      </c>
      <c r="N23" s="42" t="s">
        <v>40</v>
      </c>
      <c r="O23" s="42" t="s">
        <v>41</v>
      </c>
      <c r="P23" s="42" t="s">
        <v>42</v>
      </c>
      <c r="Q23" s="42" t="s">
        <v>43</v>
      </c>
      <c r="R23"/>
      <c r="S23"/>
      <c r="T23"/>
    </row>
    <row r="24" spans="5:20" ht="23.25" customHeight="1" x14ac:dyDescent="0.25">
      <c r="L24" t="s">
        <v>35</v>
      </c>
      <c r="M24">
        <v>1</v>
      </c>
      <c r="N24">
        <v>4012.857142857144</v>
      </c>
      <c r="O24">
        <v>4012.857142857144</v>
      </c>
      <c r="P24">
        <v>23.940340909090928</v>
      </c>
      <c r="Q24">
        <v>8.0852346496459535E-3</v>
      </c>
      <c r="R24"/>
      <c r="S24"/>
      <c r="T24"/>
    </row>
    <row r="25" spans="5:20" ht="24" customHeight="1" x14ac:dyDescent="0.25">
      <c r="L25" t="s">
        <v>36</v>
      </c>
      <c r="M25">
        <v>4</v>
      </c>
      <c r="N25">
        <v>670.47619047619014</v>
      </c>
      <c r="O25">
        <v>167.61904761904754</v>
      </c>
      <c r="P25"/>
      <c r="Q25"/>
      <c r="R25"/>
      <c r="S25"/>
      <c r="T25"/>
    </row>
    <row r="26" spans="5:20" ht="27.75" customHeight="1" thickBot="1" x14ac:dyDescent="0.3">
      <c r="L26" s="41" t="s">
        <v>37</v>
      </c>
      <c r="M26" s="41">
        <v>5</v>
      </c>
      <c r="N26" s="41">
        <v>4683.3333333333339</v>
      </c>
      <c r="O26" s="41"/>
      <c r="P26" s="41"/>
      <c r="Q26" s="41"/>
      <c r="R26"/>
      <c r="S26"/>
      <c r="T26"/>
    </row>
    <row r="27" spans="5:20" ht="18" customHeight="1" thickBot="1" x14ac:dyDescent="0.3">
      <c r="L27"/>
      <c r="M27"/>
      <c r="N27"/>
      <c r="O27"/>
      <c r="P27"/>
      <c r="Q27"/>
      <c r="R27"/>
      <c r="S27"/>
      <c r="T27"/>
    </row>
    <row r="28" spans="5:20" ht="28.5" customHeight="1" x14ac:dyDescent="0.45">
      <c r="L28" s="49"/>
      <c r="M28" s="49" t="s">
        <v>44</v>
      </c>
      <c r="N28" s="42" t="s">
        <v>32</v>
      </c>
      <c r="O28" s="42" t="s">
        <v>45</v>
      </c>
      <c r="P28" s="42" t="s">
        <v>46</v>
      </c>
      <c r="Q28" s="42" t="s">
        <v>47</v>
      </c>
      <c r="R28" s="42" t="s">
        <v>48</v>
      </c>
      <c r="S28" s="42" t="s">
        <v>49</v>
      </c>
      <c r="T28" s="42" t="s">
        <v>50</v>
      </c>
    </row>
    <row r="29" spans="5:20" ht="42.75" customHeight="1" x14ac:dyDescent="0.45">
      <c r="L29" s="50" t="s">
        <v>38</v>
      </c>
      <c r="M29" s="58">
        <v>44.761904761904802</v>
      </c>
      <c r="N29">
        <v>23.805713980903604</v>
      </c>
      <c r="O29">
        <v>1.8803008722112569</v>
      </c>
      <c r="P29">
        <v>0.13323488549634407</v>
      </c>
      <c r="Q29">
        <v>-21.333353296113728</v>
      </c>
      <c r="R29">
        <v>110.85716281992325</v>
      </c>
      <c r="S29">
        <v>-21.333353296113728</v>
      </c>
      <c r="T29">
        <v>110.85716281992325</v>
      </c>
    </row>
    <row r="30" spans="5:20" ht="36.75" customHeight="1" thickBot="1" x14ac:dyDescent="0.5">
      <c r="L30" s="51" t="s">
        <v>51</v>
      </c>
      <c r="M30" s="59">
        <v>7.5714285714285721</v>
      </c>
      <c r="N30" s="41">
        <v>1.5474358865973254</v>
      </c>
      <c r="O30" s="41">
        <v>4.8928867664284779</v>
      </c>
      <c r="P30" s="41">
        <v>8.0852346496459535E-3</v>
      </c>
      <c r="Q30" s="41">
        <v>3.2750577784780202</v>
      </c>
      <c r="R30" s="41">
        <v>11.867799364379124</v>
      </c>
      <c r="S30" s="41">
        <v>3.2750577784780202</v>
      </c>
      <c r="T30" s="41">
        <v>11.867799364379124</v>
      </c>
    </row>
    <row r="31" spans="5:20" x14ac:dyDescent="0.25">
      <c r="L31"/>
      <c r="M31"/>
      <c r="N31"/>
      <c r="O31"/>
      <c r="P31"/>
      <c r="Q31"/>
      <c r="R31"/>
      <c r="S31"/>
      <c r="T31"/>
    </row>
    <row r="32" spans="5:20" ht="27.75" customHeight="1" x14ac:dyDescent="0.25">
      <c r="L32"/>
      <c r="M32"/>
      <c r="N32"/>
      <c r="O32"/>
      <c r="P32"/>
      <c r="Q32"/>
      <c r="R32"/>
      <c r="S32"/>
      <c r="T32"/>
    </row>
    <row r="33" spans="3:20" ht="24" customHeight="1" x14ac:dyDescent="0.25">
      <c r="L33"/>
      <c r="M33"/>
      <c r="N33"/>
      <c r="O33"/>
      <c r="P33"/>
      <c r="Q33"/>
      <c r="R33"/>
      <c r="S33"/>
      <c r="T33"/>
    </row>
    <row r="34" spans="3:20" ht="24.6" customHeight="1" x14ac:dyDescent="0.25"/>
    <row r="35" spans="3:20" ht="22.15" customHeight="1" x14ac:dyDescent="0.25"/>
    <row r="36" spans="3:20" ht="21.6" customHeight="1" x14ac:dyDescent="0.25"/>
    <row r="37" spans="3:20" ht="27.6" customHeight="1" x14ac:dyDescent="0.25"/>
    <row r="41" spans="3:20" ht="15" customHeight="1" x14ac:dyDescent="0.25"/>
    <row r="42" spans="3:20" ht="14.45" customHeight="1" x14ac:dyDescent="0.25">
      <c r="Q42" s="129">
        <f>(139.4758-44.7619)/7.5714</f>
        <v>12.509430224264998</v>
      </c>
      <c r="R42" s="129"/>
    </row>
    <row r="43" spans="3:20" ht="14.45" customHeight="1" x14ac:dyDescent="0.25">
      <c r="Q43" s="129"/>
      <c r="R43" s="129"/>
    </row>
    <row r="44" spans="3:20" x14ac:dyDescent="0.25">
      <c r="Q44" s="129"/>
      <c r="R44" s="129"/>
    </row>
    <row r="45" spans="3:20" x14ac:dyDescent="0.25">
      <c r="C45" s="8"/>
      <c r="D45" s="8"/>
      <c r="E45" s="8"/>
    </row>
    <row r="46" spans="3:20" x14ac:dyDescent="0.25">
      <c r="C46" s="8"/>
      <c r="D46" s="8"/>
      <c r="E46" s="8"/>
      <c r="F46" s="8"/>
      <c r="G46" s="8"/>
      <c r="H46" s="8"/>
    </row>
    <row r="47" spans="3:20" x14ac:dyDescent="0.25">
      <c r="C47" s="8"/>
      <c r="D47" s="8"/>
      <c r="E47" s="8"/>
      <c r="F47" s="8"/>
      <c r="G47" s="8"/>
      <c r="H47" s="8"/>
    </row>
    <row r="48" spans="3:20" x14ac:dyDescent="0.25">
      <c r="C48" s="8"/>
      <c r="D48" s="8"/>
      <c r="E48" s="8"/>
      <c r="F48" s="8"/>
      <c r="G48" s="8"/>
      <c r="H48" s="8"/>
    </row>
    <row r="49" spans="3:8" x14ac:dyDescent="0.25">
      <c r="C49" s="8"/>
      <c r="D49" s="8"/>
      <c r="E49" s="8"/>
      <c r="F49" s="8"/>
      <c r="G49" s="8"/>
      <c r="H49" s="8"/>
    </row>
    <row r="50" spans="3:8" x14ac:dyDescent="0.25">
      <c r="C50" s="8"/>
      <c r="D50" s="8"/>
    </row>
    <row r="51" spans="3:8" x14ac:dyDescent="0.25">
      <c r="C51" s="8"/>
      <c r="D51" s="8"/>
    </row>
    <row r="52" spans="3:8" x14ac:dyDescent="0.25">
      <c r="C52" s="8"/>
      <c r="D52" s="8"/>
    </row>
    <row r="58" spans="3:8" x14ac:dyDescent="0.25">
      <c r="F58" s="8"/>
      <c r="G58" s="8"/>
      <c r="H58" s="8"/>
    </row>
    <row r="59" spans="3:8" x14ac:dyDescent="0.25">
      <c r="F59" s="8"/>
      <c r="G59" s="8"/>
      <c r="H59" s="8"/>
    </row>
    <row r="60" spans="3:8" ht="15" customHeight="1" x14ac:dyDescent="0.25">
      <c r="F60" s="8"/>
      <c r="G60" s="8"/>
      <c r="H60" s="8"/>
    </row>
    <row r="61" spans="3:8" ht="15" customHeight="1" x14ac:dyDescent="0.25">
      <c r="F61" s="8"/>
      <c r="G61" s="8"/>
      <c r="H61" s="8"/>
    </row>
    <row r="62" spans="3:8" x14ac:dyDescent="0.25">
      <c r="F62" s="8"/>
      <c r="G62" s="8"/>
      <c r="H62" s="8"/>
    </row>
    <row r="63" spans="3:8" x14ac:dyDescent="0.25">
      <c r="F63" s="8"/>
      <c r="G63" s="8"/>
      <c r="H63" s="8"/>
    </row>
    <row r="64" spans="3:8" x14ac:dyDescent="0.25">
      <c r="F64" s="8"/>
      <c r="G64" s="8"/>
      <c r="H64" s="8"/>
    </row>
    <row r="65" spans="3:8" x14ac:dyDescent="0.25">
      <c r="C65" s="8"/>
      <c r="D65" s="8"/>
      <c r="E65" s="8"/>
      <c r="F65" s="8"/>
      <c r="G65" s="8"/>
      <c r="H65" s="8"/>
    </row>
  </sheetData>
  <sheetProtection selectLockedCells="1"/>
  <mergeCells count="1">
    <mergeCell ref="Q42:R44"/>
  </mergeCells>
  <pageMargins left="0.7" right="0.7" top="0.75" bottom="0.75" header="0.3" footer="0.3"/>
  <pageSetup scale="41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C0BA-B9AA-4FA0-8827-DC25A05B90AE}">
  <sheetPr>
    <pageSetUpPr fitToPage="1"/>
  </sheetPr>
  <dimension ref="E16:W56"/>
  <sheetViews>
    <sheetView zoomScale="70" zoomScaleNormal="70" workbookViewId="0">
      <selection activeCell="Z57" sqref="A1:Z57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17.140625" style="3" customWidth="1"/>
    <col min="6" max="6" width="13.85546875" style="3" customWidth="1"/>
    <col min="7" max="7" width="11.710937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22.140625" style="3" customWidth="1"/>
    <col min="16" max="16" width="25.140625" style="3" customWidth="1"/>
    <col min="17" max="18" width="10" style="3" customWidth="1"/>
    <col min="19" max="19" width="9.7109375" style="3" customWidth="1"/>
    <col min="20" max="20" width="11.28515625" style="3" customWidth="1"/>
    <col min="21" max="21" width="8.28515625" style="3" customWidth="1"/>
    <col min="22" max="22" width="9.140625" style="3"/>
    <col min="23" max="23" width="9.7109375" style="3" customWidth="1"/>
    <col min="24" max="24" width="16.28515625" style="3" customWidth="1"/>
    <col min="25" max="25" width="9.140625" style="3"/>
    <col min="26" max="26" width="17" style="3" customWidth="1"/>
    <col min="27" max="16384" width="9.140625" style="3"/>
  </cols>
  <sheetData>
    <row r="16" spans="6:7" ht="28.5" x14ac:dyDescent="0.45">
      <c r="F16" s="60" t="s">
        <v>13</v>
      </c>
      <c r="G16" s="60" t="s">
        <v>12</v>
      </c>
    </row>
    <row r="17" spans="5:7" ht="25.5" x14ac:dyDescent="0.25">
      <c r="E17" s="22" t="s">
        <v>56</v>
      </c>
      <c r="F17" s="22" t="s">
        <v>7</v>
      </c>
      <c r="G17" s="22" t="s">
        <v>14</v>
      </c>
    </row>
    <row r="18" spans="5:7" ht="22.5" x14ac:dyDescent="0.25">
      <c r="E18" s="12">
        <v>1</v>
      </c>
      <c r="F18" s="12">
        <v>2016</v>
      </c>
      <c r="G18" s="25">
        <v>1426</v>
      </c>
    </row>
    <row r="19" spans="5:7" ht="22.5" x14ac:dyDescent="0.25">
      <c r="E19" s="12">
        <v>2</v>
      </c>
      <c r="F19" s="12">
        <v>2017</v>
      </c>
      <c r="G19" s="25">
        <v>1678</v>
      </c>
    </row>
    <row r="20" spans="5:7" ht="22.5" x14ac:dyDescent="0.25">
      <c r="E20" s="12">
        <v>3</v>
      </c>
      <c r="F20" s="12">
        <v>2018</v>
      </c>
      <c r="G20" s="25">
        <v>2591</v>
      </c>
    </row>
    <row r="21" spans="5:7" ht="22.5" x14ac:dyDescent="0.25">
      <c r="E21" s="12">
        <v>4</v>
      </c>
      <c r="F21" s="12">
        <v>2019</v>
      </c>
      <c r="G21" s="25">
        <v>2105</v>
      </c>
    </row>
    <row r="22" spans="5:7" ht="25.5" customHeight="1" x14ac:dyDescent="0.25">
      <c r="E22" s="12">
        <v>5</v>
      </c>
      <c r="F22" s="12">
        <v>2020</v>
      </c>
      <c r="G22" s="25">
        <v>2744</v>
      </c>
    </row>
    <row r="23" spans="5:7" ht="24.6" customHeight="1" x14ac:dyDescent="0.25">
      <c r="E23" s="12">
        <v>6</v>
      </c>
      <c r="F23" s="12">
        <v>2021</v>
      </c>
      <c r="G23" s="25">
        <v>3068</v>
      </c>
    </row>
    <row r="24" spans="5:7" ht="23.45" customHeight="1" x14ac:dyDescent="0.25">
      <c r="E24" s="12">
        <v>7</v>
      </c>
      <c r="F24" s="12">
        <v>2022</v>
      </c>
      <c r="G24" s="25">
        <v>4700</v>
      </c>
    </row>
    <row r="25" spans="5:7" ht="21" customHeight="1" x14ac:dyDescent="0.25"/>
    <row r="26" spans="5:7" ht="25.15" customHeight="1" x14ac:dyDescent="0.25"/>
    <row r="27" spans="5:7" ht="22.9" customHeight="1" x14ac:dyDescent="0.25"/>
    <row r="28" spans="5:7" ht="21.6" customHeight="1" x14ac:dyDescent="0.25"/>
    <row r="29" spans="5:7" ht="20.25" customHeight="1" x14ac:dyDescent="0.25"/>
    <row r="30" spans="5:7" ht="22.9" customHeight="1" x14ac:dyDescent="0.25"/>
    <row r="31" spans="5:7" ht="18.600000000000001" customHeight="1" x14ac:dyDescent="0.25"/>
    <row r="32" spans="5:7" ht="18.600000000000001" customHeight="1" x14ac:dyDescent="0.25"/>
    <row r="33" spans="13:23" ht="19.149999999999999" customHeight="1" x14ac:dyDescent="0.25"/>
    <row r="34" spans="13:23" ht="16.899999999999999" customHeight="1" x14ac:dyDescent="0.25">
      <c r="M34" s="2"/>
    </row>
    <row r="35" spans="13:23" ht="15" customHeight="1" x14ac:dyDescent="0.25">
      <c r="M35" s="4"/>
    </row>
    <row r="36" spans="13:23" x14ac:dyDescent="0.25"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3:23" x14ac:dyDescent="0.25">
      <c r="N37" s="38"/>
      <c r="O37" t="s">
        <v>27</v>
      </c>
      <c r="P37"/>
      <c r="Q37"/>
      <c r="R37"/>
      <c r="S37"/>
      <c r="T37"/>
      <c r="U37"/>
      <c r="V37"/>
      <c r="W37"/>
    </row>
    <row r="38" spans="13:23" ht="15.75" thickBot="1" x14ac:dyDescent="0.3">
      <c r="N38" s="38"/>
      <c r="O38"/>
      <c r="P38"/>
      <c r="Q38"/>
      <c r="R38"/>
      <c r="S38"/>
      <c r="T38"/>
      <c r="U38"/>
      <c r="V38"/>
      <c r="W38"/>
    </row>
    <row r="39" spans="13:23" x14ac:dyDescent="0.25">
      <c r="N39" s="38"/>
      <c r="O39" s="43" t="s">
        <v>28</v>
      </c>
      <c r="P39" s="43"/>
      <c r="Q39"/>
      <c r="R39"/>
      <c r="S39"/>
      <c r="T39"/>
      <c r="U39"/>
      <c r="V39"/>
      <c r="W39"/>
    </row>
    <row r="40" spans="13:23" x14ac:dyDescent="0.25">
      <c r="N40" s="38"/>
      <c r="O40" t="s">
        <v>29</v>
      </c>
      <c r="P40">
        <v>0.82752458809100271</v>
      </c>
      <c r="Q40"/>
      <c r="R40"/>
      <c r="S40"/>
      <c r="T40"/>
      <c r="U40"/>
      <c r="V40"/>
      <c r="W40"/>
    </row>
    <row r="41" spans="13:23" ht="28.5" x14ac:dyDescent="0.45">
      <c r="N41" s="38"/>
      <c r="O41" s="58" t="s">
        <v>30</v>
      </c>
      <c r="P41" s="65">
        <v>0.68479694389518364</v>
      </c>
      <c r="Q41"/>
      <c r="R41"/>
      <c r="S41"/>
      <c r="T41"/>
      <c r="U41"/>
      <c r="V41"/>
      <c r="W41"/>
    </row>
    <row r="42" spans="13:23" ht="15" customHeight="1" x14ac:dyDescent="0.25">
      <c r="N42" s="38"/>
      <c r="O42" t="s">
        <v>31</v>
      </c>
      <c r="P42">
        <v>0.57972925852691148</v>
      </c>
      <c r="Q42"/>
      <c r="R42"/>
      <c r="S42"/>
      <c r="T42"/>
      <c r="U42"/>
      <c r="V42"/>
      <c r="W42"/>
    </row>
    <row r="43" spans="13:23" ht="25.5" customHeight="1" x14ac:dyDescent="0.25">
      <c r="N43" s="38"/>
      <c r="O43" t="s">
        <v>32</v>
      </c>
      <c r="P43">
        <v>641.75205492464136</v>
      </c>
      <c r="Q43"/>
      <c r="R43"/>
      <c r="S43"/>
      <c r="T43"/>
      <c r="U43"/>
      <c r="V43"/>
      <c r="W43"/>
    </row>
    <row r="44" spans="13:23" ht="15.75" thickBot="1" x14ac:dyDescent="0.3">
      <c r="N44" s="38"/>
      <c r="O44" s="41" t="s">
        <v>33</v>
      </c>
      <c r="P44" s="41">
        <v>5</v>
      </c>
      <c r="Q44"/>
      <c r="R44"/>
      <c r="S44"/>
      <c r="T44"/>
      <c r="U44"/>
      <c r="V44"/>
      <c r="W44"/>
    </row>
    <row r="45" spans="13:23" ht="15" customHeight="1" x14ac:dyDescent="0.25">
      <c r="N45" s="38"/>
      <c r="O45"/>
      <c r="P45"/>
      <c r="Q45"/>
      <c r="R45"/>
      <c r="S45"/>
      <c r="T45"/>
      <c r="U45"/>
      <c r="V45"/>
      <c r="W45"/>
    </row>
    <row r="46" spans="13:23" ht="15" customHeight="1" thickBot="1" x14ac:dyDescent="0.3">
      <c r="N46" s="38"/>
      <c r="O46" t="s">
        <v>34</v>
      </c>
      <c r="P46"/>
      <c r="Q46"/>
      <c r="R46"/>
      <c r="S46"/>
      <c r="T46"/>
      <c r="U46"/>
      <c r="V46"/>
      <c r="W46"/>
    </row>
    <row r="47" spans="13:23" x14ac:dyDescent="0.25">
      <c r="N47" s="38"/>
      <c r="O47" s="42"/>
      <c r="P47" s="42" t="s">
        <v>39</v>
      </c>
      <c r="Q47" s="42" t="s">
        <v>40</v>
      </c>
      <c r="R47" s="42" t="s">
        <v>41</v>
      </c>
      <c r="S47" s="42" t="s">
        <v>42</v>
      </c>
      <c r="T47" s="42" t="s">
        <v>43</v>
      </c>
      <c r="U47"/>
      <c r="V47"/>
      <c r="W47"/>
    </row>
    <row r="48" spans="13:23" x14ac:dyDescent="0.25">
      <c r="N48" s="38"/>
      <c r="O48" t="s">
        <v>35</v>
      </c>
      <c r="P48">
        <v>1</v>
      </c>
      <c r="Q48">
        <v>2684276.1000000006</v>
      </c>
      <c r="R48">
        <v>2684276.1000000006</v>
      </c>
      <c r="S48">
        <v>6.5176742163387908</v>
      </c>
      <c r="T48">
        <v>8.3725371445252939E-2</v>
      </c>
      <c r="U48"/>
      <c r="V48"/>
      <c r="W48"/>
    </row>
    <row r="49" spans="14:23" x14ac:dyDescent="0.25">
      <c r="N49" s="38"/>
      <c r="O49" t="s">
        <v>36</v>
      </c>
      <c r="P49">
        <v>3</v>
      </c>
      <c r="Q49">
        <v>1235537.0999999999</v>
      </c>
      <c r="R49">
        <v>411845.69999999995</v>
      </c>
      <c r="S49"/>
      <c r="T49"/>
      <c r="U49"/>
      <c r="V49"/>
      <c r="W49"/>
    </row>
    <row r="50" spans="14:23" ht="15.75" thickBot="1" x14ac:dyDescent="0.3">
      <c r="N50" s="38"/>
      <c r="O50" s="41" t="s">
        <v>37</v>
      </c>
      <c r="P50" s="41">
        <v>4</v>
      </c>
      <c r="Q50" s="41">
        <v>3919813.2</v>
      </c>
      <c r="R50" s="41"/>
      <c r="S50" s="41"/>
      <c r="T50" s="41"/>
      <c r="U50"/>
      <c r="V50"/>
      <c r="W50"/>
    </row>
    <row r="51" spans="14:23" ht="15.75" thickBot="1" x14ac:dyDescent="0.3">
      <c r="N51" s="38"/>
      <c r="O51"/>
      <c r="P51"/>
      <c r="Q51"/>
      <c r="R51"/>
      <c r="S51"/>
      <c r="T51"/>
      <c r="U51"/>
      <c r="V51"/>
      <c r="W51"/>
    </row>
    <row r="52" spans="14:23" ht="31.5" x14ac:dyDescent="0.5">
      <c r="N52" s="38"/>
      <c r="O52" s="61"/>
      <c r="P52" s="61" t="s">
        <v>44</v>
      </c>
      <c r="Q52" s="42" t="s">
        <v>32</v>
      </c>
      <c r="R52" s="42" t="s">
        <v>45</v>
      </c>
      <c r="S52" s="42" t="s">
        <v>46</v>
      </c>
      <c r="T52" s="42" t="s">
        <v>47</v>
      </c>
      <c r="U52" s="42" t="s">
        <v>48</v>
      </c>
      <c r="V52" s="42" t="s">
        <v>49</v>
      </c>
      <c r="W52" s="42" t="s">
        <v>50</v>
      </c>
    </row>
    <row r="53" spans="14:23" ht="31.5" x14ac:dyDescent="0.5">
      <c r="N53" s="38"/>
      <c r="O53" s="62" t="s">
        <v>38</v>
      </c>
      <c r="P53" s="62">
        <v>-1043520.3999999996</v>
      </c>
      <c r="Q53">
        <v>409938.53416962404</v>
      </c>
      <c r="R53">
        <v>-2.5455533281684919</v>
      </c>
      <c r="S53">
        <v>8.4269474161075622E-2</v>
      </c>
      <c r="T53">
        <v>-2348127.7734615393</v>
      </c>
      <c r="U53">
        <v>261086.97346154007</v>
      </c>
      <c r="V53">
        <v>-2348127.7734615393</v>
      </c>
      <c r="W53">
        <v>261086.97346154007</v>
      </c>
    </row>
    <row r="54" spans="14:23" ht="32.25" thickBot="1" x14ac:dyDescent="0.55000000000000004">
      <c r="N54" s="38"/>
      <c r="O54" s="63" t="s">
        <v>51</v>
      </c>
      <c r="P54" s="64">
        <v>518.0999999999998</v>
      </c>
      <c r="Q54" s="41">
        <v>202.93981866553443</v>
      </c>
      <c r="R54" s="41">
        <v>2.5529736027500918</v>
      </c>
      <c r="S54" s="41">
        <v>8.3725371445253063E-2</v>
      </c>
      <c r="T54" s="41">
        <v>-127.74507610707622</v>
      </c>
      <c r="U54" s="41">
        <v>1163.9450761070757</v>
      </c>
      <c r="V54" s="41">
        <v>-127.74507610707622</v>
      </c>
      <c r="W54" s="41">
        <v>1163.9450761070757</v>
      </c>
    </row>
    <row r="55" spans="14:23" x14ac:dyDescent="0.25">
      <c r="N55" s="38"/>
      <c r="O55"/>
      <c r="P55"/>
      <c r="Q55"/>
      <c r="R55"/>
      <c r="S55"/>
      <c r="T55"/>
      <c r="U55"/>
      <c r="V55"/>
      <c r="W55"/>
    </row>
    <row r="56" spans="14:23" x14ac:dyDescent="0.25">
      <c r="N56" s="38"/>
      <c r="O56"/>
      <c r="P56"/>
      <c r="Q56"/>
      <c r="R56"/>
      <c r="S56"/>
      <c r="T56"/>
      <c r="U56"/>
      <c r="V56"/>
      <c r="W56"/>
    </row>
  </sheetData>
  <sheetProtection selectLockedCells="1"/>
  <pageMargins left="0.7" right="0.7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5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1" spans="1:31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5:31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5:31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5:31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5:31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5:31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5:31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5:31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5:31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5:31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5:31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5:31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5:31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5:31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5:31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5:31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5:31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5:31" x14ac:dyDescent="0.25"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5:31" x14ac:dyDescent="0.25"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5:31" x14ac:dyDescent="0.25"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5:31" x14ac:dyDescent="0.25"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5:31" x14ac:dyDescent="0.25"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5:31" x14ac:dyDescent="0.25"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5:31" x14ac:dyDescent="0.25"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5:31" x14ac:dyDescent="0.25"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5:31" x14ac:dyDescent="0.25"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5:31" x14ac:dyDescent="0.25"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5:31" x14ac:dyDescent="0.25"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5:31" x14ac:dyDescent="0.25"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5:31" x14ac:dyDescent="0.25"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</sheetData>
  <sheetProtection algorithmName="SHA-512" hashValue="HjRx8JBzXHJ4u5f4Ik4o68m0OQL12jupGqpy8NjWiX24aQxWg8KPyTJlB1sCleMXlcG2vsOFhyAZEKT0zXIoKg==" saltValue="K5MPsACgcARVG0tD9+YS1w==" spinCount="100000" sheet="1" objects="1" scenarios="1"/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0EF6-8535-43AB-B7D8-CC73E13CDB8B}">
  <sheetPr>
    <pageSetUpPr fitToPage="1"/>
  </sheetPr>
  <dimension ref="F11:AC52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4.28515625" style="3" customWidth="1"/>
    <col min="16" max="16" width="18.5703125" style="3" customWidth="1"/>
    <col min="17" max="18" width="9.85546875" style="3" customWidth="1"/>
    <col min="19" max="19" width="11.140625" style="3" customWidth="1"/>
    <col min="20" max="20" width="10.140625" style="3" customWidth="1"/>
    <col min="21" max="21" width="9.5703125" style="3" customWidth="1"/>
    <col min="22" max="22" width="10.42578125" style="3" customWidth="1"/>
    <col min="23" max="23" width="9.85546875" style="3" customWidth="1"/>
    <col min="24" max="16384" width="9.140625" style="3"/>
  </cols>
  <sheetData>
    <row r="11" spans="7:29" x14ac:dyDescent="0.25">
      <c r="O11" t="s">
        <v>27</v>
      </c>
      <c r="P11"/>
      <c r="Q11"/>
      <c r="R11"/>
      <c r="S11"/>
      <c r="T11"/>
      <c r="U11"/>
      <c r="V11"/>
      <c r="W11"/>
      <c r="X11" s="37"/>
      <c r="Y11" s="37"/>
      <c r="Z11" s="37"/>
      <c r="AA11" s="37"/>
      <c r="AB11" s="37"/>
      <c r="AC11" s="37"/>
    </row>
    <row r="12" spans="7:29" ht="15.75" thickBot="1" x14ac:dyDescent="0.3">
      <c r="O12"/>
      <c r="P12"/>
      <c r="Q12"/>
      <c r="R12"/>
      <c r="S12"/>
      <c r="T12"/>
      <c r="U12"/>
      <c r="V12"/>
      <c r="W12"/>
      <c r="X12" s="37"/>
      <c r="Y12" s="37"/>
      <c r="Z12" s="37"/>
      <c r="AA12" s="37"/>
      <c r="AB12" s="37"/>
      <c r="AC12" s="37"/>
    </row>
    <row r="13" spans="7:29" x14ac:dyDescent="0.25">
      <c r="O13" s="43" t="s">
        <v>28</v>
      </c>
      <c r="P13" s="43"/>
      <c r="Q13"/>
      <c r="R13"/>
      <c r="S13"/>
      <c r="T13"/>
      <c r="U13"/>
      <c r="V13"/>
      <c r="W13"/>
      <c r="X13" s="37"/>
      <c r="Y13" s="37"/>
      <c r="Z13" s="37"/>
      <c r="AA13" s="37"/>
      <c r="AB13" s="37"/>
      <c r="AC13" s="37"/>
    </row>
    <row r="14" spans="7:29" x14ac:dyDescent="0.25">
      <c r="O14" t="s">
        <v>29</v>
      </c>
      <c r="P14">
        <v>0.9762010918462225</v>
      </c>
      <c r="Q14"/>
      <c r="R14"/>
      <c r="S14"/>
      <c r="T14"/>
      <c r="U14"/>
      <c r="V14"/>
      <c r="W14"/>
      <c r="X14" s="37"/>
      <c r="Y14" s="37"/>
      <c r="Z14" s="37"/>
      <c r="AA14" s="37"/>
      <c r="AB14" s="37"/>
      <c r="AC14" s="37"/>
    </row>
    <row r="15" spans="7:29" x14ac:dyDescent="0.25">
      <c r="O15" t="s">
        <v>30</v>
      </c>
      <c r="P15">
        <v>0.95296857172175697</v>
      </c>
      <c r="Q15"/>
      <c r="R15"/>
      <c r="S15"/>
      <c r="T15"/>
      <c r="U15"/>
      <c r="V15"/>
      <c r="W15"/>
      <c r="X15" s="37"/>
      <c r="Y15" s="37"/>
      <c r="Z15" s="37"/>
      <c r="AA15" s="37"/>
      <c r="AB15" s="37"/>
      <c r="AC15" s="37"/>
    </row>
    <row r="16" spans="7:29" x14ac:dyDescent="0.25">
      <c r="G16" s="5"/>
      <c r="H16" s="5"/>
      <c r="O16" t="s">
        <v>31</v>
      </c>
      <c r="P16">
        <v>0.95128887785467686</v>
      </c>
      <c r="Q16"/>
      <c r="R16"/>
      <c r="S16"/>
      <c r="T16"/>
      <c r="U16"/>
      <c r="V16"/>
      <c r="W16"/>
      <c r="X16" s="37"/>
      <c r="Y16" s="37"/>
      <c r="Z16" s="37"/>
      <c r="AA16" s="37"/>
      <c r="AB16" s="37"/>
      <c r="AC16" s="37"/>
    </row>
    <row r="17" spans="6:29" x14ac:dyDescent="0.25">
      <c r="F17" s="2"/>
      <c r="I17" s="2"/>
      <c r="O17" t="s">
        <v>32</v>
      </c>
      <c r="P17">
        <v>8.8496521084368812E-2</v>
      </c>
      <c r="Q17"/>
      <c r="R17"/>
      <c r="S17"/>
      <c r="T17"/>
      <c r="U17"/>
      <c r="V17"/>
      <c r="W17"/>
      <c r="X17" s="37"/>
      <c r="Y17" s="37"/>
      <c r="Z17" s="37"/>
      <c r="AA17" s="37"/>
      <c r="AB17" s="37"/>
      <c r="AC17" s="37"/>
    </row>
    <row r="18" spans="6:29" ht="28.5" customHeight="1" thickBot="1" x14ac:dyDescent="0.3">
      <c r="F18" s="2"/>
      <c r="I18" s="2"/>
      <c r="O18" s="41" t="s">
        <v>33</v>
      </c>
      <c r="P18" s="41">
        <v>30</v>
      </c>
      <c r="Q18"/>
      <c r="R18"/>
      <c r="S18"/>
      <c r="T18"/>
      <c r="U18"/>
      <c r="V18"/>
      <c r="W18"/>
      <c r="X18" s="37"/>
      <c r="Y18" s="37"/>
      <c r="Z18" s="37"/>
      <c r="AA18" s="37"/>
      <c r="AB18" s="37"/>
      <c r="AC18" s="37"/>
    </row>
    <row r="19" spans="6:29" ht="27.75" customHeight="1" x14ac:dyDescent="0.25">
      <c r="F19" s="2"/>
      <c r="I19" s="2"/>
      <c r="O19"/>
      <c r="P19"/>
      <c r="Q19"/>
      <c r="R19"/>
      <c r="S19"/>
      <c r="T19"/>
      <c r="U19"/>
      <c r="V19"/>
      <c r="W19"/>
      <c r="X19" s="37"/>
      <c r="Y19" s="37"/>
      <c r="Z19" s="37"/>
      <c r="AA19" s="37"/>
      <c r="AB19" s="37"/>
      <c r="AC19" s="37"/>
    </row>
    <row r="20" spans="6:29" ht="26.25" customHeight="1" thickBot="1" x14ac:dyDescent="0.3">
      <c r="F20" s="2"/>
      <c r="I20" s="2"/>
      <c r="O20" t="s">
        <v>34</v>
      </c>
      <c r="P20"/>
      <c r="Q20"/>
      <c r="R20"/>
      <c r="S20"/>
      <c r="T20"/>
      <c r="U20"/>
      <c r="V20"/>
      <c r="W20"/>
      <c r="X20" s="37"/>
      <c r="Y20" s="37"/>
      <c r="Z20" s="37"/>
      <c r="AA20" s="37"/>
      <c r="AB20" s="37"/>
      <c r="AC20" s="37"/>
    </row>
    <row r="21" spans="6:29" ht="28.5" customHeight="1" x14ac:dyDescent="0.25">
      <c r="F21" s="2"/>
      <c r="I21" s="2"/>
      <c r="O21" s="42"/>
      <c r="P21" s="42" t="s">
        <v>39</v>
      </c>
      <c r="Q21" s="42" t="s">
        <v>40</v>
      </c>
      <c r="R21" s="42" t="s">
        <v>41</v>
      </c>
      <c r="S21" s="42" t="s">
        <v>42</v>
      </c>
      <c r="T21" s="42" t="s">
        <v>43</v>
      </c>
      <c r="U21"/>
      <c r="V21"/>
      <c r="W21"/>
      <c r="X21" s="37"/>
      <c r="Y21" s="37"/>
      <c r="Z21" s="37"/>
      <c r="AA21" s="37"/>
      <c r="AB21" s="37"/>
      <c r="AC21" s="37"/>
    </row>
    <row r="22" spans="6:29" ht="78.75" customHeight="1" x14ac:dyDescent="0.25">
      <c r="F22" s="2"/>
      <c r="G22" s="44" t="s">
        <v>52</v>
      </c>
      <c r="H22" s="25" t="s">
        <v>26</v>
      </c>
      <c r="I22" s="2"/>
      <c r="O22" t="s">
        <v>35</v>
      </c>
      <c r="P22">
        <v>1</v>
      </c>
      <c r="Q22">
        <v>4.4432509078336526</v>
      </c>
      <c r="R22">
        <v>4.4432509078336526</v>
      </c>
      <c r="S22">
        <v>567.34658046846755</v>
      </c>
      <c r="T22">
        <v>3.95974800022585E-20</v>
      </c>
      <c r="U22"/>
      <c r="V22"/>
      <c r="W22"/>
      <c r="X22" s="37"/>
      <c r="Y22" s="37"/>
      <c r="Z22" s="37"/>
      <c r="AA22" s="37"/>
      <c r="AB22" s="37"/>
      <c r="AC22" s="37"/>
    </row>
    <row r="23" spans="6:29" ht="30.75" customHeight="1" x14ac:dyDescent="0.25">
      <c r="F23" s="2"/>
      <c r="G23" s="12">
        <v>11</v>
      </c>
      <c r="H23" s="40">
        <v>2.84</v>
      </c>
      <c r="I23" s="2"/>
      <c r="O23" t="s">
        <v>36</v>
      </c>
      <c r="P23">
        <v>28</v>
      </c>
      <c r="Q23">
        <v>0.21928575883301174</v>
      </c>
      <c r="R23">
        <v>7.8316342440361338E-3</v>
      </c>
      <c r="S23"/>
      <c r="T23"/>
      <c r="U23"/>
      <c r="V23"/>
      <c r="W23"/>
      <c r="X23" s="37"/>
      <c r="Y23" s="37"/>
      <c r="Z23" s="37"/>
      <c r="AA23" s="37"/>
      <c r="AB23" s="37"/>
      <c r="AC23" s="37"/>
    </row>
    <row r="24" spans="6:29" ht="26.25" customHeight="1" thickBot="1" x14ac:dyDescent="0.3">
      <c r="F24" s="2"/>
      <c r="G24" s="12">
        <v>5</v>
      </c>
      <c r="H24" s="40">
        <v>3.2</v>
      </c>
      <c r="I24" s="2"/>
      <c r="O24" s="41" t="s">
        <v>37</v>
      </c>
      <c r="P24" s="41">
        <v>29</v>
      </c>
      <c r="Q24" s="41">
        <v>4.6625366666666643</v>
      </c>
      <c r="R24" s="41"/>
      <c r="S24" s="41"/>
      <c r="T24" s="41"/>
      <c r="U24"/>
      <c r="V24"/>
      <c r="W24"/>
      <c r="X24" s="37"/>
      <c r="Y24" s="37"/>
      <c r="Z24" s="37"/>
      <c r="AA24" s="37"/>
      <c r="AB24" s="37"/>
      <c r="AC24" s="37"/>
    </row>
    <row r="25" spans="6:29" ht="30.75" customHeight="1" thickBot="1" x14ac:dyDescent="0.3">
      <c r="F25" s="2"/>
      <c r="G25" s="12">
        <v>22</v>
      </c>
      <c r="H25" s="40">
        <v>2.1800000000000002</v>
      </c>
      <c r="I25" s="2"/>
      <c r="O25"/>
      <c r="P25"/>
      <c r="Q25"/>
      <c r="R25"/>
      <c r="S25"/>
      <c r="T25"/>
      <c r="U25"/>
      <c r="V25"/>
      <c r="W25"/>
      <c r="X25" s="37"/>
      <c r="Y25" s="37"/>
      <c r="Z25" s="37"/>
      <c r="AA25" s="37"/>
      <c r="AB25" s="37"/>
      <c r="AC25" s="37"/>
    </row>
    <row r="26" spans="6:29" ht="24.75" customHeight="1" x14ac:dyDescent="0.25">
      <c r="F26" s="2"/>
      <c r="G26" s="12">
        <v>23</v>
      </c>
      <c r="H26" s="40">
        <v>2.12</v>
      </c>
      <c r="I26" s="2"/>
      <c r="O26" s="42"/>
      <c r="P26" s="42" t="s">
        <v>44</v>
      </c>
      <c r="Q26" s="42" t="s">
        <v>32</v>
      </c>
      <c r="R26" s="42" t="s">
        <v>45</v>
      </c>
      <c r="S26" s="42" t="s">
        <v>46</v>
      </c>
      <c r="T26" s="42" t="s">
        <v>47</v>
      </c>
      <c r="U26" s="42" t="s">
        <v>48</v>
      </c>
      <c r="V26" s="42" t="s">
        <v>49</v>
      </c>
      <c r="W26" s="42" t="s">
        <v>50</v>
      </c>
      <c r="X26" s="37"/>
      <c r="Y26" s="37"/>
      <c r="Z26" s="37"/>
      <c r="AA26" s="37"/>
      <c r="AB26" s="37"/>
      <c r="AC26" s="37"/>
    </row>
    <row r="27" spans="6:29" ht="25.15" customHeight="1" x14ac:dyDescent="0.5">
      <c r="F27" s="2"/>
      <c r="G27" s="12">
        <v>20</v>
      </c>
      <c r="H27" s="40">
        <v>2.5499999999999998</v>
      </c>
      <c r="I27" s="2"/>
      <c r="O27" t="s">
        <v>38</v>
      </c>
      <c r="P27" s="66">
        <v>3.4887532041965068</v>
      </c>
      <c r="Q27">
        <v>4.018608508659674E-2</v>
      </c>
      <c r="R27">
        <v>86.814955890294229</v>
      </c>
      <c r="S27">
        <v>1.3559836135677118E-35</v>
      </c>
      <c r="T27">
        <v>3.4064357405043308</v>
      </c>
      <c r="U27">
        <v>3.5710706678886828</v>
      </c>
      <c r="V27">
        <v>3.4064357405043308</v>
      </c>
      <c r="W27">
        <v>3.5710706678886828</v>
      </c>
      <c r="X27" s="37"/>
      <c r="Y27" s="37"/>
      <c r="Z27" s="37"/>
      <c r="AA27" s="37"/>
      <c r="AB27" s="37"/>
      <c r="AC27" s="37"/>
    </row>
    <row r="28" spans="6:29" ht="22.9" customHeight="1" thickBot="1" x14ac:dyDescent="0.3">
      <c r="F28" s="2"/>
      <c r="G28" s="12">
        <v>20</v>
      </c>
      <c r="H28" s="40">
        <v>2.2400000000000002</v>
      </c>
      <c r="I28" s="2"/>
      <c r="O28" s="41" t="s">
        <v>51</v>
      </c>
      <c r="P28" s="41">
        <v>-5.9351232789831135E-2</v>
      </c>
      <c r="Q28" s="41">
        <v>2.4917560611562848E-3</v>
      </c>
      <c r="R28" s="41">
        <v>-23.819038193606136</v>
      </c>
      <c r="S28" s="41">
        <v>3.9597480002258223E-20</v>
      </c>
      <c r="T28" s="41">
        <v>-6.4455363701115251E-2</v>
      </c>
      <c r="U28" s="41">
        <v>-5.4247101878547012E-2</v>
      </c>
      <c r="V28" s="41">
        <v>-6.4455363701115251E-2</v>
      </c>
      <c r="W28" s="41">
        <v>-5.4247101878547012E-2</v>
      </c>
      <c r="X28" s="37"/>
      <c r="Y28" s="37"/>
      <c r="Z28" s="37"/>
      <c r="AA28" s="37"/>
      <c r="AB28" s="37"/>
      <c r="AC28" s="37"/>
    </row>
    <row r="29" spans="6:29" ht="25.15" customHeight="1" x14ac:dyDescent="0.25">
      <c r="F29" s="2"/>
      <c r="G29" s="12">
        <v>10</v>
      </c>
      <c r="H29" s="40">
        <v>2.9</v>
      </c>
      <c r="I29" s="2"/>
      <c r="O29"/>
      <c r="P29"/>
      <c r="Q29"/>
      <c r="R29"/>
      <c r="S29"/>
      <c r="T29"/>
      <c r="U29"/>
      <c r="V29"/>
      <c r="W29"/>
      <c r="X29" s="37"/>
      <c r="Y29" s="37"/>
      <c r="Z29" s="37"/>
      <c r="AA29" s="37"/>
      <c r="AB29" s="37"/>
      <c r="AC29" s="37"/>
    </row>
    <row r="30" spans="6:29" ht="22.5" x14ac:dyDescent="0.25">
      <c r="G30" s="12">
        <v>19</v>
      </c>
      <c r="H30" s="40">
        <v>2.36</v>
      </c>
      <c r="O30"/>
      <c r="P30"/>
      <c r="Q30"/>
      <c r="R30"/>
      <c r="S30"/>
      <c r="T30"/>
      <c r="U30"/>
      <c r="V30"/>
      <c r="W30"/>
      <c r="X30" s="37"/>
      <c r="Y30" s="37"/>
      <c r="Z30" s="37"/>
      <c r="AA30" s="37"/>
      <c r="AB30" s="37"/>
      <c r="AC30" s="37"/>
    </row>
    <row r="31" spans="6:29" ht="22.9" customHeight="1" x14ac:dyDescent="0.25">
      <c r="G31" s="12">
        <v>15</v>
      </c>
      <c r="H31" s="40">
        <v>2.6</v>
      </c>
      <c r="O31"/>
      <c r="P31"/>
      <c r="Q31"/>
      <c r="R31"/>
      <c r="S31"/>
      <c r="T31"/>
      <c r="U31"/>
      <c r="V31"/>
      <c r="W31"/>
      <c r="X31" s="37"/>
      <c r="Y31" s="37"/>
      <c r="Z31" s="37"/>
      <c r="AA31" s="37"/>
      <c r="AB31" s="37"/>
      <c r="AC31" s="37"/>
    </row>
    <row r="32" spans="6:29" ht="29.25" customHeight="1" x14ac:dyDescent="0.25">
      <c r="G32" s="12">
        <v>18</v>
      </c>
      <c r="H32" s="40">
        <v>2.42</v>
      </c>
    </row>
    <row r="33" spans="7:13" ht="22.5" customHeight="1" x14ac:dyDescent="0.25">
      <c r="G33" s="12">
        <v>9</v>
      </c>
      <c r="H33" s="40">
        <v>2.85</v>
      </c>
    </row>
    <row r="34" spans="7:13" ht="24" customHeight="1" x14ac:dyDescent="0.25">
      <c r="G34" s="12">
        <v>5</v>
      </c>
      <c r="H34" s="40">
        <v>3.35</v>
      </c>
    </row>
    <row r="35" spans="7:13" ht="29.25" customHeight="1" x14ac:dyDescent="0.25">
      <c r="G35" s="12">
        <v>14</v>
      </c>
      <c r="H35" s="40">
        <v>2.6</v>
      </c>
      <c r="M35" s="2"/>
    </row>
    <row r="36" spans="7:13" ht="23.25" customHeight="1" x14ac:dyDescent="0.25">
      <c r="G36" s="12">
        <v>18</v>
      </c>
      <c r="H36" s="40">
        <v>2.35</v>
      </c>
      <c r="M36" s="4"/>
    </row>
    <row r="37" spans="7:13" ht="22.5" x14ac:dyDescent="0.25">
      <c r="G37" s="12">
        <v>6</v>
      </c>
      <c r="H37" s="40">
        <v>3.14</v>
      </c>
      <c r="M37" s="4"/>
    </row>
    <row r="38" spans="7:13" ht="22.5" x14ac:dyDescent="0.25">
      <c r="G38" s="12">
        <v>9</v>
      </c>
      <c r="H38" s="40">
        <v>3.05</v>
      </c>
      <c r="M38" s="4"/>
    </row>
    <row r="39" spans="7:13" ht="22.5" x14ac:dyDescent="0.25">
      <c r="G39" s="12">
        <v>24</v>
      </c>
      <c r="H39" s="40">
        <v>2.06</v>
      </c>
      <c r="M39" s="4"/>
    </row>
    <row r="40" spans="7:13" ht="22.5" x14ac:dyDescent="0.25">
      <c r="G40" s="12">
        <v>25</v>
      </c>
      <c r="H40" s="40">
        <v>2</v>
      </c>
      <c r="M40" s="4"/>
    </row>
    <row r="41" spans="7:13" ht="22.5" x14ac:dyDescent="0.25">
      <c r="G41" s="12">
        <v>12</v>
      </c>
      <c r="H41" s="40">
        <v>2.78</v>
      </c>
      <c r="M41" s="4"/>
    </row>
    <row r="42" spans="7:13" ht="22.5" x14ac:dyDescent="0.25">
      <c r="G42" s="12">
        <v>6</v>
      </c>
      <c r="H42" s="40">
        <v>2.9</v>
      </c>
      <c r="M42" s="4"/>
    </row>
    <row r="43" spans="7:13" ht="22.5" x14ac:dyDescent="0.25">
      <c r="G43" s="12">
        <v>25</v>
      </c>
      <c r="H43" s="40">
        <v>1.85</v>
      </c>
    </row>
    <row r="44" spans="7:13" ht="22.5" x14ac:dyDescent="0.25">
      <c r="G44" s="12">
        <v>6</v>
      </c>
      <c r="H44" s="40">
        <v>3.14</v>
      </c>
    </row>
    <row r="45" spans="7:13" ht="22.5" x14ac:dyDescent="0.25">
      <c r="G45" s="12">
        <v>9</v>
      </c>
      <c r="H45" s="40">
        <v>2.96</v>
      </c>
    </row>
    <row r="46" spans="7:13" ht="22.5" x14ac:dyDescent="0.25">
      <c r="G46" s="12">
        <v>20</v>
      </c>
      <c r="H46" s="40">
        <v>2.2999999999999998</v>
      </c>
    </row>
    <row r="47" spans="7:13" ht="22.5" x14ac:dyDescent="0.25">
      <c r="G47" s="12">
        <v>14</v>
      </c>
      <c r="H47" s="40">
        <v>2.66</v>
      </c>
    </row>
    <row r="48" spans="7:13" ht="22.5" x14ac:dyDescent="0.25">
      <c r="G48" s="12">
        <v>19</v>
      </c>
      <c r="H48" s="40">
        <v>2.36</v>
      </c>
    </row>
    <row r="49" spans="7:8" ht="22.5" x14ac:dyDescent="0.25">
      <c r="G49" s="12">
        <v>21</v>
      </c>
      <c r="H49" s="40">
        <v>2.2400000000000002</v>
      </c>
    </row>
    <row r="50" spans="7:8" ht="22.5" x14ac:dyDescent="0.25">
      <c r="G50" s="12">
        <v>7</v>
      </c>
      <c r="H50" s="40">
        <v>3.08</v>
      </c>
    </row>
    <row r="51" spans="7:8" ht="22.5" x14ac:dyDescent="0.25">
      <c r="G51" s="12">
        <v>11</v>
      </c>
      <c r="H51" s="40">
        <v>2.84</v>
      </c>
    </row>
    <row r="52" spans="7:8" ht="22.5" x14ac:dyDescent="0.25">
      <c r="G52" s="12">
        <v>20</v>
      </c>
      <c r="H52" s="40">
        <v>2.4500000000000002</v>
      </c>
    </row>
  </sheetData>
  <sheetProtection selectLockedCells="1"/>
  <pageMargins left="0.7" right="0.7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BE6E-9F49-48F4-86B0-AF06E7C14470}">
  <sheetPr>
    <pageSetUpPr fitToPage="1"/>
  </sheetPr>
  <dimension ref="E11:W48"/>
  <sheetViews>
    <sheetView zoomScale="70" zoomScaleNormal="70" workbookViewId="0"/>
  </sheetViews>
  <sheetFormatPr defaultColWidth="9.140625" defaultRowHeight="15" x14ac:dyDescent="0.25"/>
  <cols>
    <col min="1" max="1" width="9.28515625" style="3" customWidth="1"/>
    <col min="2" max="2" width="18.42578125" style="3" customWidth="1"/>
    <col min="3" max="3" width="10.7109375" style="3" customWidth="1"/>
    <col min="4" max="6" width="14.7109375" style="3" customWidth="1"/>
    <col min="7" max="7" width="15.140625" style="3" customWidth="1"/>
    <col min="8" max="8" width="14.42578125" style="3" customWidth="1"/>
    <col min="9" max="9" width="14.5703125" style="3" customWidth="1"/>
    <col min="10" max="10" width="4.85546875" style="3" customWidth="1"/>
    <col min="11" max="11" width="14.7109375" style="3" customWidth="1"/>
    <col min="12" max="12" width="15.7109375" style="3" customWidth="1"/>
    <col min="13" max="13" width="16.7109375" style="3" customWidth="1"/>
    <col min="14" max="14" width="4.5703125" style="3" customWidth="1"/>
    <col min="15" max="15" width="23.85546875" style="3" customWidth="1"/>
    <col min="16" max="16" width="27.85546875" style="3" customWidth="1"/>
    <col min="17" max="17" width="13" style="3" customWidth="1"/>
    <col min="18" max="18" width="10.7109375" style="3" customWidth="1"/>
    <col min="19" max="19" width="10.85546875" style="3" customWidth="1"/>
    <col min="20" max="20" width="11" style="3" customWidth="1"/>
    <col min="21" max="21" width="14.7109375" style="3" customWidth="1"/>
    <col min="22" max="22" width="12.28515625" style="3" customWidth="1"/>
    <col min="23" max="23" width="10.7109375" style="3" customWidth="1"/>
    <col min="24" max="16384" width="9.140625" style="3"/>
  </cols>
  <sheetData>
    <row r="11" spans="15:23" x14ac:dyDescent="0.25">
      <c r="O11" t="s">
        <v>27</v>
      </c>
      <c r="P11"/>
      <c r="Q11"/>
      <c r="R11"/>
      <c r="S11"/>
      <c r="T11"/>
      <c r="U11"/>
      <c r="V11"/>
      <c r="W11"/>
    </row>
    <row r="12" spans="15:23" ht="15.75" thickBot="1" x14ac:dyDescent="0.3">
      <c r="O12"/>
      <c r="P12"/>
      <c r="Q12"/>
      <c r="R12"/>
      <c r="S12"/>
      <c r="T12"/>
      <c r="U12"/>
      <c r="V12"/>
      <c r="W12"/>
    </row>
    <row r="13" spans="15:23" x14ac:dyDescent="0.25">
      <c r="O13" s="43" t="s">
        <v>28</v>
      </c>
      <c r="P13" s="43"/>
      <c r="Q13"/>
      <c r="R13"/>
      <c r="S13"/>
      <c r="T13"/>
      <c r="U13"/>
      <c r="V13"/>
      <c r="W13"/>
    </row>
    <row r="14" spans="15:23" x14ac:dyDescent="0.25">
      <c r="O14" t="s">
        <v>29</v>
      </c>
      <c r="P14">
        <v>0.87392289672943724</v>
      </c>
      <c r="Q14"/>
      <c r="R14"/>
      <c r="S14"/>
      <c r="T14"/>
      <c r="U14"/>
      <c r="V14"/>
      <c r="W14"/>
    </row>
    <row r="15" spans="15:23" x14ac:dyDescent="0.25">
      <c r="O15" t="s">
        <v>30</v>
      </c>
      <c r="P15">
        <v>0.76374122942797062</v>
      </c>
      <c r="Q15"/>
      <c r="R15"/>
      <c r="S15"/>
      <c r="T15"/>
      <c r="U15"/>
      <c r="V15"/>
      <c r="W15"/>
    </row>
    <row r="16" spans="15:23" x14ac:dyDescent="0.25">
      <c r="O16" t="s">
        <v>31</v>
      </c>
      <c r="P16">
        <v>0.3516549725706275</v>
      </c>
      <c r="Q16"/>
      <c r="R16"/>
      <c r="S16"/>
      <c r="T16"/>
      <c r="U16"/>
      <c r="V16"/>
      <c r="W16"/>
    </row>
    <row r="17" spans="5:23" x14ac:dyDescent="0.25">
      <c r="O17" t="s">
        <v>32</v>
      </c>
      <c r="P17">
        <v>0.96194950564315762</v>
      </c>
      <c r="Q17"/>
      <c r="R17"/>
      <c r="S17"/>
      <c r="T17"/>
      <c r="U17"/>
      <c r="V17"/>
      <c r="W17"/>
    </row>
    <row r="18" spans="5:23" ht="15.75" thickBot="1" x14ac:dyDescent="0.3">
      <c r="O18" s="41" t="s">
        <v>33</v>
      </c>
      <c r="P18" s="41">
        <v>9</v>
      </c>
      <c r="Q18"/>
      <c r="R18"/>
      <c r="S18"/>
      <c r="T18"/>
      <c r="U18"/>
      <c r="V18"/>
      <c r="W18"/>
    </row>
    <row r="19" spans="5:23" ht="14.45" customHeight="1" x14ac:dyDescent="0.25">
      <c r="E19" s="109" t="s">
        <v>2</v>
      </c>
      <c r="F19" s="107" t="s">
        <v>10</v>
      </c>
      <c r="G19" s="107" t="s">
        <v>11</v>
      </c>
      <c r="H19" s="107" t="s">
        <v>20</v>
      </c>
      <c r="I19" s="107" t="s">
        <v>21</v>
      </c>
      <c r="O19"/>
      <c r="P19"/>
      <c r="Q19"/>
      <c r="R19"/>
      <c r="S19"/>
      <c r="T19"/>
      <c r="U19"/>
      <c r="V19"/>
      <c r="W19"/>
    </row>
    <row r="20" spans="5:23" ht="15" customHeight="1" thickBot="1" x14ac:dyDescent="0.3">
      <c r="E20" s="110"/>
      <c r="F20" s="108"/>
      <c r="G20" s="108"/>
      <c r="H20" s="108"/>
      <c r="I20" s="108"/>
      <c r="O20" t="s">
        <v>34</v>
      </c>
      <c r="P20"/>
      <c r="Q20"/>
      <c r="R20"/>
      <c r="S20"/>
      <c r="T20"/>
      <c r="U20"/>
      <c r="V20"/>
      <c r="W20"/>
    </row>
    <row r="21" spans="5:23" ht="22.5" x14ac:dyDescent="0.25">
      <c r="E21" s="17">
        <v>9.3000000000000007</v>
      </c>
      <c r="F21" s="12">
        <v>12</v>
      </c>
      <c r="G21" s="12">
        <v>100</v>
      </c>
      <c r="H21" s="12">
        <v>12</v>
      </c>
      <c r="I21" s="12">
        <v>100</v>
      </c>
      <c r="O21" s="42"/>
      <c r="P21" s="42" t="s">
        <v>39</v>
      </c>
      <c r="Q21" s="42" t="s">
        <v>40</v>
      </c>
      <c r="R21" s="42" t="s">
        <v>41</v>
      </c>
      <c r="S21" s="42" t="s">
        <v>42</v>
      </c>
      <c r="T21" s="42" t="s">
        <v>43</v>
      </c>
      <c r="U21"/>
      <c r="V21"/>
      <c r="W21"/>
    </row>
    <row r="22" spans="5:23" ht="22.5" x14ac:dyDescent="0.25">
      <c r="E22" s="17">
        <v>4.8</v>
      </c>
      <c r="F22" s="12">
        <v>45</v>
      </c>
      <c r="G22" s="12">
        <v>50</v>
      </c>
      <c r="H22" s="12">
        <v>45</v>
      </c>
      <c r="I22" s="12">
        <v>50</v>
      </c>
      <c r="O22" t="s">
        <v>35</v>
      </c>
      <c r="P22">
        <v>4</v>
      </c>
      <c r="Q22">
        <v>17.947918891557315</v>
      </c>
      <c r="R22">
        <v>4.4869797228893287</v>
      </c>
      <c r="S22">
        <v>9.6979412985871569</v>
      </c>
      <c r="T22">
        <v>2.4579709379919074E-2</v>
      </c>
      <c r="U22"/>
      <c r="V22"/>
      <c r="W22"/>
    </row>
    <row r="23" spans="5:23" ht="22.5" x14ac:dyDescent="0.25">
      <c r="E23" s="17">
        <v>8.9</v>
      </c>
      <c r="F23" s="12">
        <v>23</v>
      </c>
      <c r="G23" s="12">
        <v>100</v>
      </c>
      <c r="H23" s="12">
        <v>23</v>
      </c>
      <c r="I23" s="12">
        <v>100</v>
      </c>
      <c r="O23" t="s">
        <v>36</v>
      </c>
      <c r="P23">
        <v>6</v>
      </c>
      <c r="Q23">
        <v>5.5520811084426924</v>
      </c>
      <c r="R23">
        <v>0.92534685140711537</v>
      </c>
      <c r="S23"/>
      <c r="T23"/>
      <c r="U23"/>
      <c r="V23"/>
      <c r="W23"/>
    </row>
    <row r="24" spans="5:23" ht="23.25" thickBot="1" x14ac:dyDescent="0.3">
      <c r="E24" s="17">
        <v>6.5</v>
      </c>
      <c r="F24" s="12">
        <v>14</v>
      </c>
      <c r="G24" s="12">
        <v>100</v>
      </c>
      <c r="H24" s="12">
        <v>14</v>
      </c>
      <c r="I24" s="12">
        <v>100</v>
      </c>
      <c r="O24" s="41" t="s">
        <v>37</v>
      </c>
      <c r="P24" s="41">
        <v>10</v>
      </c>
      <c r="Q24" s="41">
        <v>23.500000000000007</v>
      </c>
      <c r="R24" s="41"/>
      <c r="S24" s="41"/>
      <c r="T24" s="41"/>
      <c r="U24"/>
      <c r="V24"/>
      <c r="W24"/>
    </row>
    <row r="25" spans="5:23" ht="23.25" thickBot="1" x14ac:dyDescent="0.3">
      <c r="E25" s="17">
        <v>4.2</v>
      </c>
      <c r="F25" s="12">
        <v>56</v>
      </c>
      <c r="G25" s="12">
        <v>50</v>
      </c>
      <c r="H25" s="12">
        <v>56</v>
      </c>
      <c r="I25" s="12">
        <v>50</v>
      </c>
      <c r="O25"/>
      <c r="P25"/>
      <c r="Q25"/>
      <c r="R25"/>
      <c r="S25"/>
      <c r="T25"/>
      <c r="U25"/>
      <c r="V25"/>
      <c r="W25"/>
    </row>
    <row r="26" spans="5:23" ht="26.25" x14ac:dyDescent="0.4">
      <c r="E26" s="17">
        <v>6.2</v>
      </c>
      <c r="F26" s="12">
        <v>89</v>
      </c>
      <c r="G26" s="12">
        <v>80</v>
      </c>
      <c r="H26" s="12">
        <v>89</v>
      </c>
      <c r="I26" s="12">
        <v>80</v>
      </c>
      <c r="O26" s="67"/>
      <c r="P26" s="67" t="s">
        <v>44</v>
      </c>
      <c r="Q26" s="42" t="s">
        <v>32</v>
      </c>
      <c r="R26" s="42" t="s">
        <v>45</v>
      </c>
      <c r="S26" s="42" t="s">
        <v>46</v>
      </c>
      <c r="T26" s="42" t="s">
        <v>47</v>
      </c>
      <c r="U26" s="42" t="s">
        <v>48</v>
      </c>
      <c r="V26" s="42" t="s">
        <v>49</v>
      </c>
      <c r="W26" s="42" t="s">
        <v>50</v>
      </c>
    </row>
    <row r="27" spans="5:23" ht="21" customHeight="1" x14ac:dyDescent="0.4">
      <c r="E27" s="17">
        <v>7.4</v>
      </c>
      <c r="F27" s="12">
        <v>12</v>
      </c>
      <c r="G27" s="12">
        <v>75</v>
      </c>
      <c r="H27" s="12">
        <v>12</v>
      </c>
      <c r="I27" s="12">
        <v>75</v>
      </c>
      <c r="O27" s="45" t="s">
        <v>38</v>
      </c>
      <c r="P27" s="47">
        <v>2.2264653600082855</v>
      </c>
      <c r="Q27">
        <v>1.9624096635949617</v>
      </c>
      <c r="R27">
        <v>1.1345568671576949</v>
      </c>
      <c r="S27">
        <v>0.29984491340736119</v>
      </c>
      <c r="T27">
        <v>-2.5753781026436391</v>
      </c>
      <c r="U27">
        <v>7.0283088226602102</v>
      </c>
      <c r="V27">
        <v>-2.57537810264364</v>
      </c>
      <c r="W27">
        <v>7.0283088226602111</v>
      </c>
    </row>
    <row r="28" spans="5:23" ht="24.6" customHeight="1" x14ac:dyDescent="0.4">
      <c r="E28" s="17">
        <v>6</v>
      </c>
      <c r="F28" s="12">
        <v>67</v>
      </c>
      <c r="G28" s="12">
        <v>65</v>
      </c>
      <c r="H28" s="12">
        <v>67</v>
      </c>
      <c r="I28" s="12">
        <v>65</v>
      </c>
      <c r="O28" s="45" t="s">
        <v>51</v>
      </c>
      <c r="P28" s="47">
        <v>0</v>
      </c>
      <c r="Q28">
        <v>0</v>
      </c>
      <c r="R28">
        <v>65535</v>
      </c>
      <c r="S28" t="e">
        <v>#NUM!</v>
      </c>
      <c r="T28">
        <v>0</v>
      </c>
      <c r="U28">
        <v>0</v>
      </c>
      <c r="V28">
        <v>0</v>
      </c>
      <c r="W28">
        <v>0</v>
      </c>
    </row>
    <row r="29" spans="5:23" ht="23.45" customHeight="1" x14ac:dyDescent="0.4">
      <c r="E29" s="17">
        <v>7.6</v>
      </c>
      <c r="F29" s="12">
        <v>23</v>
      </c>
      <c r="G29" s="12">
        <v>90</v>
      </c>
      <c r="H29" s="12">
        <v>23</v>
      </c>
      <c r="I29" s="12">
        <v>90</v>
      </c>
      <c r="O29" s="45" t="s">
        <v>53</v>
      </c>
      <c r="P29" s="47">
        <v>6.3220663424042353E-2</v>
      </c>
      <c r="Q29">
        <v>1.9951075456428543E-2</v>
      </c>
      <c r="R29">
        <v>3.168784738552612</v>
      </c>
      <c r="S29" t="e">
        <v>#NUM!</v>
      </c>
      <c r="T29">
        <v>1.4402140446619818E-2</v>
      </c>
      <c r="U29">
        <v>0.11203918640146489</v>
      </c>
      <c r="V29">
        <v>1.4402140446619804E-2</v>
      </c>
      <c r="W29">
        <v>0.1120391864014649</v>
      </c>
    </row>
    <row r="30" spans="5:23" ht="21" customHeight="1" x14ac:dyDescent="0.4">
      <c r="G30" s="35"/>
      <c r="O30" s="45" t="s">
        <v>54</v>
      </c>
      <c r="P30" s="47">
        <v>-1.1803106366993051E-2</v>
      </c>
      <c r="Q30">
        <v>1.4649427425270554E-2</v>
      </c>
      <c r="R30">
        <v>-0.80570427937903277</v>
      </c>
      <c r="S30">
        <v>0.45115529357330253</v>
      </c>
      <c r="T30">
        <v>-4.7648963946375716E-2</v>
      </c>
      <c r="U30">
        <v>2.404275121238961E-2</v>
      </c>
      <c r="V30">
        <v>-4.7648963946375716E-2</v>
      </c>
      <c r="W30">
        <v>2.4042751212389617E-2</v>
      </c>
    </row>
    <row r="31" spans="5:23" ht="25.15" customHeight="1" thickBot="1" x14ac:dyDescent="0.45">
      <c r="G31" s="26"/>
      <c r="H31" s="26"/>
      <c r="I31" s="26"/>
      <c r="O31" s="46" t="s">
        <v>55</v>
      </c>
      <c r="P31" s="48">
        <v>0</v>
      </c>
      <c r="Q31" s="41">
        <v>0</v>
      </c>
      <c r="R31" s="41">
        <v>65535</v>
      </c>
      <c r="S31" s="41" t="e">
        <v>#NUM!</v>
      </c>
      <c r="T31" s="41">
        <v>0</v>
      </c>
      <c r="U31" s="41">
        <v>0</v>
      </c>
      <c r="V31" s="41">
        <v>0</v>
      </c>
      <c r="W31" s="41">
        <v>0</v>
      </c>
    </row>
    <row r="32" spans="5:23" ht="22.9" customHeight="1" x14ac:dyDescent="0.25">
      <c r="O32"/>
      <c r="P32"/>
      <c r="Q32"/>
      <c r="R32"/>
      <c r="S32"/>
      <c r="T32"/>
      <c r="U32"/>
      <c r="V32"/>
      <c r="W32"/>
    </row>
    <row r="33" spans="13:22" ht="21.6" customHeight="1" x14ac:dyDescent="0.25"/>
    <row r="35" spans="13:22" ht="22.9" customHeight="1" x14ac:dyDescent="0.25"/>
    <row r="36" spans="13:22" ht="22.9" customHeight="1" x14ac:dyDescent="0.25"/>
    <row r="37" spans="13:22" ht="34.5" customHeight="1" x14ac:dyDescent="0.25"/>
    <row r="38" spans="13:22" ht="33" customHeight="1" x14ac:dyDescent="0.25">
      <c r="U38" s="106">
        <f>2.2265+0*17+0.063*175-0.0118*18+0*37</f>
        <v>13.039099999999999</v>
      </c>
      <c r="V38" s="106"/>
    </row>
    <row r="39" spans="13:22" ht="34.5" customHeight="1" x14ac:dyDescent="0.25"/>
    <row r="40" spans="13:22" ht="18.600000000000001" customHeight="1" x14ac:dyDescent="0.25"/>
    <row r="41" spans="13:22" ht="18.600000000000001" customHeight="1" x14ac:dyDescent="0.25"/>
    <row r="42" spans="13:22" ht="30" customHeight="1" x14ac:dyDescent="0.25"/>
    <row r="43" spans="13:22" ht="16.899999999999999" customHeight="1" x14ac:dyDescent="0.25">
      <c r="M43" s="2"/>
    </row>
    <row r="44" spans="13:22" ht="15" customHeight="1" x14ac:dyDescent="0.25">
      <c r="M44" s="4"/>
    </row>
    <row r="45" spans="13:22" ht="15" customHeight="1" x14ac:dyDescent="0.25">
      <c r="M45" s="4"/>
    </row>
    <row r="46" spans="13:22" ht="24.75" customHeight="1" x14ac:dyDescent="0.25">
      <c r="M46" s="4"/>
    </row>
    <row r="47" spans="13:22" x14ac:dyDescent="0.25">
      <c r="M47" s="4"/>
    </row>
    <row r="48" spans="13:22" x14ac:dyDescent="0.25">
      <c r="M48" s="4"/>
    </row>
  </sheetData>
  <sheetProtection selectLockedCells="1"/>
  <mergeCells count="6">
    <mergeCell ref="U38:V38"/>
    <mergeCell ref="I19:I20"/>
    <mergeCell ref="E19:E20"/>
    <mergeCell ref="F19:F20"/>
    <mergeCell ref="G19:G20"/>
    <mergeCell ref="H19:H20"/>
  </mergeCells>
  <pageMargins left="0.7" right="0.7" top="0.75" bottom="0.75" header="0.3" footer="0.3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7103-2650-444E-8437-812DCE711A31}">
  <sheetPr>
    <pageSetUpPr fitToPage="1"/>
  </sheetPr>
  <dimension ref="A2:AR91"/>
  <sheetViews>
    <sheetView zoomScale="70" zoomScaleNormal="70" workbookViewId="0">
      <selection activeCell="A5" sqref="A5"/>
    </sheetView>
  </sheetViews>
  <sheetFormatPr defaultColWidth="9.140625" defaultRowHeight="15" x14ac:dyDescent="0.25"/>
  <cols>
    <col min="1" max="1" width="40.5703125" style="69" customWidth="1"/>
    <col min="2" max="2" width="18.85546875" style="69" customWidth="1"/>
    <col min="3" max="3" width="17.7109375" style="69" customWidth="1"/>
    <col min="4" max="4" width="14.7109375" style="73" customWidth="1"/>
    <col min="5" max="5" width="12.140625" style="69" customWidth="1"/>
    <col min="6" max="6" width="11.140625" style="69" customWidth="1"/>
    <col min="7" max="7" width="10.28515625" style="69" customWidth="1"/>
    <col min="8" max="8" width="11.140625" style="69" customWidth="1"/>
    <col min="9" max="9" width="13" style="69" customWidth="1"/>
    <col min="10" max="11" width="9.140625" style="69"/>
    <col min="12" max="12" width="11.28515625" style="69" customWidth="1"/>
    <col min="13" max="13" width="12.140625" style="69" customWidth="1"/>
    <col min="14" max="15" width="11.28515625" style="69" customWidth="1"/>
    <col min="16" max="16" width="10.85546875" style="69" customWidth="1"/>
    <col min="17" max="16384" width="9.140625" style="69"/>
  </cols>
  <sheetData>
    <row r="2" spans="1:19" ht="21" x14ac:dyDescent="0.25">
      <c r="A2" s="113"/>
      <c r="B2" s="114"/>
      <c r="C2" s="114"/>
      <c r="D2" s="114"/>
      <c r="E2" s="115" t="s">
        <v>57</v>
      </c>
      <c r="F2" s="115"/>
      <c r="G2" s="68"/>
      <c r="H2" s="68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70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70"/>
      <c r="B4"/>
      <c r="C4"/>
      <c r="D4"/>
      <c r="E4"/>
      <c r="F4"/>
      <c r="G4"/>
      <c r="H4" s="70"/>
      <c r="I4"/>
      <c r="J4"/>
      <c r="K4"/>
      <c r="L4"/>
      <c r="M4"/>
      <c r="N4"/>
      <c r="O4"/>
      <c r="P4"/>
      <c r="Q4"/>
      <c r="R4"/>
      <c r="S4"/>
    </row>
    <row r="5" spans="1:19" ht="23.25" x14ac:dyDescent="0.35">
      <c r="A5" s="86"/>
      <c r="B5" s="116" t="s">
        <v>58</v>
      </c>
      <c r="C5" s="117"/>
      <c r="D5" s="87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46.5" x14ac:dyDescent="0.35">
      <c r="A6" s="88" t="s">
        <v>110</v>
      </c>
      <c r="B6" s="89" t="s">
        <v>98</v>
      </c>
      <c r="C6" s="90" t="s">
        <v>2</v>
      </c>
      <c r="D6" s="91" t="s">
        <v>60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23.25" x14ac:dyDescent="0.25">
      <c r="A7" s="92" t="s">
        <v>111</v>
      </c>
      <c r="B7" s="93">
        <v>12</v>
      </c>
      <c r="C7" s="94">
        <v>14</v>
      </c>
      <c r="D7" s="95">
        <v>85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23.25" x14ac:dyDescent="0.25">
      <c r="A8" s="92" t="s">
        <v>112</v>
      </c>
      <c r="B8" s="93">
        <v>3</v>
      </c>
      <c r="C8" s="94">
        <v>2</v>
      </c>
      <c r="D8" s="95">
        <v>18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23.25" x14ac:dyDescent="0.35">
      <c r="A9" s="96"/>
      <c r="B9" s="97"/>
      <c r="C9" s="98"/>
      <c r="D9" s="87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23.25" x14ac:dyDescent="0.35">
      <c r="A10" s="92" t="s">
        <v>61</v>
      </c>
      <c r="B10" s="93">
        <v>3</v>
      </c>
      <c r="C10" s="94">
        <v>1</v>
      </c>
      <c r="D10" s="8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23.25" x14ac:dyDescent="0.35">
      <c r="A11" s="86"/>
      <c r="B11" s="87"/>
      <c r="C11" s="87"/>
      <c r="D11" s="87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23.25" x14ac:dyDescent="0.25">
      <c r="A12" s="118"/>
      <c r="B12" s="119"/>
      <c r="C12" s="119"/>
      <c r="D12" s="120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23.25" x14ac:dyDescent="0.35">
      <c r="A13" s="86"/>
      <c r="B13" s="87"/>
      <c r="C13" s="87"/>
      <c r="D13" s="87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23.25" x14ac:dyDescent="0.35">
      <c r="A14" s="86"/>
      <c r="B14" s="121" t="s">
        <v>113</v>
      </c>
      <c r="C14" s="121"/>
      <c r="D14" s="87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23.25" x14ac:dyDescent="0.35">
      <c r="A15" s="86"/>
      <c r="B15" s="99" t="s">
        <v>98</v>
      </c>
      <c r="C15" s="99" t="s">
        <v>2</v>
      </c>
      <c r="D15" s="87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86" t="s">
        <v>63</v>
      </c>
      <c r="B16" s="71">
        <v>6</v>
      </c>
      <c r="C16" s="71">
        <v>0</v>
      </c>
      <c r="D16" s="87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23.25" x14ac:dyDescent="0.35">
      <c r="A17" s="86"/>
      <c r="B17" s="86"/>
      <c r="C17" s="86"/>
      <c r="D17" s="8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23.25" x14ac:dyDescent="0.25">
      <c r="A18" s="118"/>
      <c r="B18" s="119"/>
      <c r="C18" s="119"/>
      <c r="D18" s="120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23.25" x14ac:dyDescent="0.35">
      <c r="A19" s="87"/>
      <c r="B19" s="87"/>
      <c r="C19" s="87"/>
      <c r="D19" s="87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86" t="s">
        <v>64</v>
      </c>
      <c r="B20" s="72">
        <f>B10*B16+C10*C16</f>
        <v>18</v>
      </c>
      <c r="C20" s="87"/>
      <c r="D20" s="87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23.25" x14ac:dyDescent="0.35">
      <c r="A21" s="86"/>
      <c r="B21" s="86"/>
      <c r="C21" s="87"/>
      <c r="D21" s="87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69.75" x14ac:dyDescent="0.35">
      <c r="A22" s="86" t="s">
        <v>65</v>
      </c>
      <c r="B22" s="100" t="s">
        <v>66</v>
      </c>
      <c r="C22" s="87"/>
      <c r="D22" s="101" t="s">
        <v>67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23.25" x14ac:dyDescent="0.25">
      <c r="A23" s="86" t="s">
        <v>111</v>
      </c>
      <c r="B23" s="89">
        <f>B7*B16+C7*C16</f>
        <v>72</v>
      </c>
      <c r="C23" s="102" t="s">
        <v>68</v>
      </c>
      <c r="D23" s="95">
        <f>D7</f>
        <v>85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23.25" x14ac:dyDescent="0.25">
      <c r="A24" s="86" t="s">
        <v>112</v>
      </c>
      <c r="B24" s="89">
        <f>B8*B16+C8*C16</f>
        <v>18</v>
      </c>
      <c r="C24" s="102" t="s">
        <v>68</v>
      </c>
      <c r="D24" s="95">
        <f>D8</f>
        <v>18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23.25" x14ac:dyDescent="0.35">
      <c r="A25" s="86"/>
      <c r="B25" s="87"/>
      <c r="C25" s="87"/>
      <c r="D25" s="8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70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70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70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70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7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70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70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44" customFormat="1" x14ac:dyDescent="0.25">
      <c r="D33" s="70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</row>
    <row r="34" spans="1:44" customFormat="1" x14ac:dyDescent="0.25">
      <c r="D34" s="70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</row>
    <row r="35" spans="1:44" customFormat="1" x14ac:dyDescent="0.25">
      <c r="D35" s="70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</row>
    <row r="36" spans="1:44" customFormat="1" x14ac:dyDescent="0.25">
      <c r="D36" s="70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</row>
    <row r="37" spans="1:44" customFormat="1" x14ac:dyDescent="0.25">
      <c r="D37" s="70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</row>
    <row r="38" spans="1:44" customFormat="1" x14ac:dyDescent="0.25">
      <c r="D38" s="70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</row>
    <row r="39" spans="1:44" customFormat="1" x14ac:dyDescent="0.25">
      <c r="D39" s="70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</row>
    <row r="40" spans="1:44" customFormat="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</row>
    <row r="41" spans="1:44" customFormat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</row>
    <row r="42" spans="1:44" customFormat="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</row>
    <row r="43" spans="1:44" customFormat="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</row>
    <row r="44" spans="1:44" customForma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</row>
    <row r="45" spans="1:44" customForma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</row>
    <row r="46" spans="1:44" customForma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</row>
    <row r="47" spans="1:44" customForma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</row>
    <row r="48" spans="1:44" customForma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1:44" customForma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</row>
    <row r="50" spans="1:44" customForma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</row>
    <row r="51" spans="1:44" customFormat="1" ht="23.2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</row>
    <row r="52" spans="1:44" customFormat="1" ht="23.25" customHeigh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</row>
    <row r="53" spans="1:44" customFormat="1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</row>
    <row r="54" spans="1:44" customFormat="1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</row>
    <row r="55" spans="1:44" customFormat="1" ht="13.5" customHeight="1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</row>
    <row r="56" spans="1:44" customFormat="1" ht="25.5" customHeigh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</row>
    <row r="57" spans="1:44" customFormat="1" ht="27.75" customHeight="1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</row>
    <row r="58" spans="1:44" ht="19.5" customHeight="1" x14ac:dyDescent="0.25">
      <c r="D58" s="69"/>
    </row>
    <row r="59" spans="1:44" ht="20.25" customHeight="1" x14ac:dyDescent="0.25">
      <c r="E59" s="76"/>
      <c r="F59" s="77"/>
      <c r="G59" s="75"/>
      <c r="H59" s="78"/>
    </row>
    <row r="60" spans="1:44" ht="17.25" customHeight="1" x14ac:dyDescent="0.25">
      <c r="D60" s="79"/>
      <c r="E60" s="80"/>
      <c r="F60" s="80"/>
      <c r="G60" s="80"/>
      <c r="H60" s="80"/>
    </row>
    <row r="61" spans="1:44" ht="20.25" customHeight="1" x14ac:dyDescent="0.25">
      <c r="G61" s="79"/>
      <c r="H61" s="79"/>
      <c r="I61" s="81"/>
      <c r="J61" s="112"/>
      <c r="K61" s="112"/>
      <c r="M61" s="81"/>
      <c r="N61" s="112"/>
      <c r="O61" s="112"/>
    </row>
    <row r="62" spans="1:44" ht="21" customHeight="1" x14ac:dyDescent="0.25">
      <c r="G62" s="82"/>
      <c r="H62" s="83"/>
      <c r="I62" s="81"/>
      <c r="J62" s="112"/>
      <c r="K62" s="112"/>
      <c r="M62" s="81"/>
      <c r="N62" s="112"/>
      <c r="O62" s="112"/>
    </row>
    <row r="63" spans="1:44" ht="18.75" customHeight="1" x14ac:dyDescent="0.25">
      <c r="D63" s="79"/>
      <c r="E63" s="84"/>
      <c r="F63" s="82"/>
      <c r="G63" s="82"/>
      <c r="H63" s="83"/>
    </row>
    <row r="64" spans="1:44" ht="21" customHeight="1" x14ac:dyDescent="0.25">
      <c r="E64" s="74"/>
      <c r="F64" s="74"/>
      <c r="G64" s="74"/>
    </row>
    <row r="65" spans="2:24" ht="18.75" customHeight="1" x14ac:dyDescent="0.25">
      <c r="E65" s="74"/>
      <c r="F65" s="74"/>
      <c r="G65" s="75"/>
    </row>
    <row r="66" spans="2:24" ht="21" customHeight="1" x14ac:dyDescent="0.25">
      <c r="B66" s="111"/>
      <c r="C66" s="111"/>
      <c r="D66" s="111"/>
      <c r="E66" s="74"/>
      <c r="F66" s="81"/>
      <c r="G66" s="112"/>
      <c r="H66" s="112"/>
      <c r="J66" s="81"/>
      <c r="K66" s="112"/>
      <c r="L66" s="112"/>
      <c r="N66" s="81"/>
      <c r="O66" s="112"/>
      <c r="P66" s="112"/>
      <c r="R66" s="81"/>
      <c r="S66" s="112"/>
      <c r="T66" s="112"/>
    </row>
    <row r="67" spans="2:24" ht="20.25" customHeight="1" x14ac:dyDescent="0.25">
      <c r="B67" s="111"/>
      <c r="C67" s="111"/>
      <c r="D67" s="111"/>
      <c r="E67" s="74"/>
      <c r="F67" s="81"/>
      <c r="G67" s="112"/>
      <c r="H67" s="112"/>
      <c r="J67" s="81"/>
      <c r="K67" s="112"/>
      <c r="L67" s="112"/>
      <c r="N67" s="81"/>
      <c r="O67" s="112"/>
      <c r="P67" s="112"/>
      <c r="R67" s="81"/>
      <c r="S67" s="112"/>
      <c r="T67" s="112"/>
      <c r="V67" s="111"/>
      <c r="W67" s="111"/>
      <c r="X67" s="111"/>
    </row>
    <row r="68" spans="2:24" ht="18.75" customHeight="1" x14ac:dyDescent="0.25">
      <c r="B68" s="111"/>
      <c r="C68" s="111"/>
      <c r="D68" s="111"/>
      <c r="E68" s="74"/>
      <c r="F68" s="74"/>
      <c r="G68" s="75"/>
      <c r="V68" s="111"/>
      <c r="W68" s="111"/>
      <c r="X68" s="111"/>
    </row>
    <row r="69" spans="2:24" ht="20.25" customHeight="1" x14ac:dyDescent="0.25">
      <c r="E69" s="76"/>
      <c r="F69" s="77"/>
      <c r="G69" s="75"/>
      <c r="V69" s="111"/>
      <c r="W69" s="111"/>
      <c r="X69" s="111"/>
    </row>
    <row r="70" spans="2:24" ht="23.25" x14ac:dyDescent="0.25">
      <c r="J70" s="81"/>
      <c r="K70" s="112"/>
      <c r="L70" s="112"/>
      <c r="N70" s="81"/>
      <c r="O70" s="112"/>
      <c r="P70" s="112"/>
      <c r="R70" s="81"/>
      <c r="S70" s="112"/>
      <c r="T70" s="112"/>
    </row>
    <row r="71" spans="2:24" ht="23.25" customHeight="1" x14ac:dyDescent="0.25">
      <c r="J71" s="81"/>
      <c r="K71" s="112"/>
      <c r="L71" s="112"/>
      <c r="N71" s="81"/>
      <c r="O71" s="112"/>
      <c r="P71" s="112"/>
      <c r="R71" s="81"/>
      <c r="S71" s="112"/>
      <c r="T71" s="112"/>
    </row>
    <row r="74" spans="2:24" ht="23.25" x14ac:dyDescent="0.25">
      <c r="I74" s="81"/>
      <c r="J74" s="112"/>
      <c r="K74" s="112"/>
    </row>
    <row r="75" spans="2:24" ht="23.25" x14ac:dyDescent="0.25">
      <c r="I75" s="81"/>
      <c r="J75" s="112"/>
      <c r="K75" s="112"/>
    </row>
    <row r="80" spans="2:24" ht="29.25" customHeight="1" x14ac:dyDescent="0.25">
      <c r="L80" s="123"/>
      <c r="M80" s="122"/>
      <c r="N80" s="122"/>
      <c r="O80" s="122"/>
      <c r="P80" s="122"/>
      <c r="Q80" s="85"/>
      <c r="R80" s="85"/>
    </row>
    <row r="81" spans="12:18" ht="23.25" x14ac:dyDescent="0.25">
      <c r="L81" s="123"/>
      <c r="M81" s="122"/>
      <c r="N81" s="122"/>
      <c r="O81" s="122"/>
      <c r="P81" s="122"/>
      <c r="Q81" s="85"/>
      <c r="R81" s="85"/>
    </row>
    <row r="82" spans="12:18" ht="23.25" x14ac:dyDescent="0.25">
      <c r="L82" s="85"/>
      <c r="M82" s="85"/>
      <c r="N82" s="85"/>
      <c r="O82" s="85"/>
      <c r="P82" s="85"/>
      <c r="Q82" s="85"/>
      <c r="R82" s="85"/>
    </row>
    <row r="83" spans="12:18" ht="23.25" x14ac:dyDescent="0.25">
      <c r="L83" s="85"/>
      <c r="M83" s="85"/>
      <c r="N83" s="85"/>
      <c r="O83" s="85"/>
      <c r="P83" s="85"/>
      <c r="Q83" s="85"/>
      <c r="R83" s="85"/>
    </row>
    <row r="84" spans="12:18" ht="23.25" x14ac:dyDescent="0.25">
      <c r="L84" s="85"/>
      <c r="M84" s="85"/>
      <c r="N84" s="85"/>
      <c r="O84" s="85"/>
      <c r="P84" s="85"/>
      <c r="Q84" s="85"/>
      <c r="R84" s="85"/>
    </row>
    <row r="85" spans="12:18" ht="23.25" x14ac:dyDescent="0.25">
      <c r="L85" s="85"/>
      <c r="M85" s="85"/>
      <c r="N85" s="85"/>
      <c r="O85" s="85"/>
      <c r="P85" s="85"/>
      <c r="Q85" s="85"/>
      <c r="R85" s="85"/>
    </row>
    <row r="86" spans="12:18" ht="23.25" x14ac:dyDescent="0.25">
      <c r="L86" s="85"/>
      <c r="M86" s="85"/>
      <c r="N86" s="85"/>
      <c r="O86" s="85"/>
      <c r="P86" s="85"/>
      <c r="Q86" s="85"/>
      <c r="R86" s="85"/>
    </row>
    <row r="87" spans="12:18" ht="23.25" x14ac:dyDescent="0.25">
      <c r="L87" s="85"/>
      <c r="M87" s="85"/>
      <c r="N87" s="85"/>
      <c r="O87" s="85"/>
      <c r="P87" s="85"/>
      <c r="Q87" s="85"/>
      <c r="R87" s="85"/>
    </row>
    <row r="88" spans="12:18" ht="23.25" x14ac:dyDescent="0.25">
      <c r="L88" s="85"/>
      <c r="M88" s="85"/>
      <c r="N88" s="85"/>
      <c r="O88" s="85"/>
      <c r="P88" s="85"/>
      <c r="Q88" s="85"/>
      <c r="R88" s="85"/>
    </row>
    <row r="89" spans="12:18" ht="23.25" x14ac:dyDescent="0.25">
      <c r="L89" s="85"/>
      <c r="M89" s="85"/>
      <c r="N89" s="85"/>
      <c r="O89" s="85"/>
      <c r="P89" s="85"/>
      <c r="Q89" s="85"/>
      <c r="R89" s="85"/>
    </row>
    <row r="90" spans="12:18" ht="23.25" x14ac:dyDescent="0.25">
      <c r="L90" s="85"/>
      <c r="M90" s="85"/>
      <c r="N90" s="85"/>
      <c r="O90" s="85"/>
      <c r="P90" s="85"/>
      <c r="Q90" s="85"/>
      <c r="R90" s="85"/>
    </row>
    <row r="91" spans="12:18" ht="23.25" x14ac:dyDescent="0.25">
      <c r="L91" s="85"/>
      <c r="M91" s="85"/>
      <c r="N91" s="85"/>
      <c r="O91" s="85"/>
      <c r="P91" s="85"/>
      <c r="Q91" s="85"/>
      <c r="R91" s="85"/>
    </row>
  </sheetData>
  <sheetProtection selectLockedCells="1"/>
  <mergeCells count="33">
    <mergeCell ref="P80:P81"/>
    <mergeCell ref="J74:K74"/>
    <mergeCell ref="J75:K75"/>
    <mergeCell ref="L80:L81"/>
    <mergeCell ref="M80:M81"/>
    <mergeCell ref="N80:N81"/>
    <mergeCell ref="O80:O81"/>
    <mergeCell ref="K70:L70"/>
    <mergeCell ref="O70:P70"/>
    <mergeCell ref="S70:T70"/>
    <mergeCell ref="K71:L71"/>
    <mergeCell ref="O71:P71"/>
    <mergeCell ref="S71:T71"/>
    <mergeCell ref="V67:X69"/>
    <mergeCell ref="J61:K61"/>
    <mergeCell ref="N61:O61"/>
    <mergeCell ref="J62:K62"/>
    <mergeCell ref="N62:O62"/>
    <mergeCell ref="S66:T66"/>
    <mergeCell ref="K67:L67"/>
    <mergeCell ref="O67:P67"/>
    <mergeCell ref="S67:T67"/>
    <mergeCell ref="B66:D68"/>
    <mergeCell ref="G66:H66"/>
    <mergeCell ref="K66:L66"/>
    <mergeCell ref="O66:P66"/>
    <mergeCell ref="A2:D2"/>
    <mergeCell ref="E2:F2"/>
    <mergeCell ref="B5:C5"/>
    <mergeCell ref="A12:D12"/>
    <mergeCell ref="B14:C14"/>
    <mergeCell ref="A18:D18"/>
    <mergeCell ref="G67:H67"/>
  </mergeCells>
  <pageMargins left="0.7" right="0.7" top="0.75" bottom="0.75" header="0.3" footer="0.3"/>
  <pageSetup scale="2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F44-3BE3-43BD-86C9-3C2F133B84EA}">
  <sheetPr>
    <pageSetUpPr fitToPage="1"/>
  </sheetPr>
  <dimension ref="J13:AC53"/>
  <sheetViews>
    <sheetView zoomScale="70" zoomScaleNormal="70" workbookViewId="0"/>
  </sheetViews>
  <sheetFormatPr defaultColWidth="9.140625" defaultRowHeight="15" x14ac:dyDescent="0.25"/>
  <cols>
    <col min="1" max="1" width="18.42578125" style="3" customWidth="1"/>
    <col min="2" max="2" width="15.7109375" style="3" customWidth="1"/>
    <col min="3" max="3" width="17.7109375" style="3" customWidth="1"/>
    <col min="4" max="4" width="19" style="3" customWidth="1"/>
    <col min="5" max="5" width="18.5703125" style="3" customWidth="1"/>
    <col min="6" max="6" width="24.85546875" style="3" customWidth="1"/>
    <col min="7" max="7" width="12.42578125" style="3" customWidth="1"/>
    <col min="8" max="8" width="21.140625" style="3" customWidth="1"/>
    <col min="9" max="9" width="17.85546875" style="3" customWidth="1"/>
    <col min="10" max="10" width="15.28515625" style="3" customWidth="1"/>
    <col min="11" max="11" width="11.5703125" style="3" customWidth="1"/>
    <col min="12" max="12" width="11.7109375" style="3" customWidth="1"/>
    <col min="13" max="13" width="11.140625" style="3" customWidth="1"/>
    <col min="14" max="14" width="12.5703125" style="3" customWidth="1"/>
    <col min="15" max="15" width="7" style="3" customWidth="1"/>
    <col min="16" max="16" width="9.140625" style="3"/>
    <col min="17" max="17" width="9.7109375" style="3" customWidth="1"/>
    <col min="18" max="16384" width="9.140625" style="3"/>
  </cols>
  <sheetData>
    <row r="13" spans="10:29" x14ac:dyDescent="0.25"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 spans="10:29" x14ac:dyDescent="0.25">
      <c r="J14" s="38">
        <v>1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0:29" x14ac:dyDescent="0.25"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10:29" x14ac:dyDescent="0.25"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10:29" x14ac:dyDescent="0.25"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0:29" x14ac:dyDescent="0.25"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 spans="10:29" ht="78.75" customHeight="1" x14ac:dyDescent="0.25"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10:29" ht="33.75" customHeight="1" x14ac:dyDescent="0.25"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10:29" ht="43.5" customHeight="1" x14ac:dyDescent="0.25"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</row>
    <row r="22" spans="10:29" ht="38.25" customHeight="1" x14ac:dyDescent="0.25"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</row>
    <row r="23" spans="10:29" ht="44.25" customHeight="1" x14ac:dyDescent="0.25">
      <c r="J23" s="38"/>
      <c r="K23" s="39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</row>
    <row r="24" spans="10:29" ht="37.5" customHeight="1" x14ac:dyDescent="0.25"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10:29" ht="32.25" customHeight="1" x14ac:dyDescent="0.25"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0:29" ht="43.5" customHeight="1" x14ac:dyDescent="0.25"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</row>
    <row r="27" spans="10:29" ht="38.25" customHeight="1" x14ac:dyDescent="0.25"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10:29" ht="38.25" customHeight="1" x14ac:dyDescent="0.25"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10:29" ht="21" customHeight="1" x14ac:dyDescent="0.25"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10:29" ht="25.15" customHeight="1" x14ac:dyDescent="0.25"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0:29" ht="22.9" customHeight="1" x14ac:dyDescent="0.25"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10:29" ht="23.25" customHeight="1" x14ac:dyDescent="0.25"/>
    <row r="33" ht="33" customHeight="1" x14ac:dyDescent="0.25"/>
    <row r="35" ht="22.9" customHeight="1" x14ac:dyDescent="0.25"/>
    <row r="36" ht="19.149999999999999" customHeight="1" x14ac:dyDescent="0.25"/>
    <row r="37" ht="36" customHeight="1" x14ac:dyDescent="0.25"/>
    <row r="38" ht="33" customHeight="1" x14ac:dyDescent="0.25"/>
    <row r="41" ht="15" customHeight="1" x14ac:dyDescent="0.25"/>
    <row r="42" ht="15" customHeight="1" x14ac:dyDescent="0.25"/>
    <row r="43" ht="31.5" customHeight="1" x14ac:dyDescent="0.25"/>
    <row r="44" ht="15" customHeight="1" x14ac:dyDescent="0.25"/>
    <row r="45" ht="15" customHeight="1" x14ac:dyDescent="0.25"/>
    <row r="48" ht="15" customHeight="1" x14ac:dyDescent="0.25"/>
    <row r="49" ht="15" customHeight="1" x14ac:dyDescent="0.25"/>
    <row r="50" ht="15" customHeight="1" x14ac:dyDescent="0.25"/>
    <row r="52" ht="15" customHeight="1" x14ac:dyDescent="0.25"/>
    <row r="53" ht="15" customHeight="1" x14ac:dyDescent="0.25"/>
  </sheetData>
  <sheetProtection selectLockedCells="1"/>
  <pageMargins left="0.7" right="0.7" top="0.75" bottom="0.75" header="0.3" footer="0.3"/>
  <pageSetup scale="3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3F9C-882C-42EE-AD90-DF3F908F4396}">
  <dimension ref="A1:G28"/>
  <sheetViews>
    <sheetView showGridLines="0" workbookViewId="0"/>
  </sheetViews>
  <sheetFormatPr defaultRowHeight="15" x14ac:dyDescent="0.25"/>
  <cols>
    <col min="1" max="1" width="2.28515625" customWidth="1"/>
    <col min="2" max="2" width="6.140625" bestFit="1" customWidth="1"/>
    <col min="3" max="3" width="37.5703125" bestFit="1" customWidth="1"/>
    <col min="4" max="4" width="13.7109375" bestFit="1" customWidth="1"/>
    <col min="5" max="5" width="13.5703125" bestFit="1" customWidth="1"/>
    <col min="6" max="6" width="7.7109375" bestFit="1" customWidth="1"/>
    <col min="7" max="7" width="5.42578125" bestFit="1" customWidth="1"/>
  </cols>
  <sheetData>
    <row r="1" spans="1:5" x14ac:dyDescent="0.25">
      <c r="A1" s="103" t="s">
        <v>69</v>
      </c>
    </row>
    <row r="2" spans="1:5" x14ac:dyDescent="0.25">
      <c r="A2" s="103" t="s">
        <v>122</v>
      </c>
    </row>
    <row r="3" spans="1:5" x14ac:dyDescent="0.25">
      <c r="A3" s="103" t="s">
        <v>123</v>
      </c>
    </row>
    <row r="4" spans="1:5" x14ac:dyDescent="0.25">
      <c r="A4" s="103" t="s">
        <v>70</v>
      </c>
    </row>
    <row r="5" spans="1:5" x14ac:dyDescent="0.25">
      <c r="A5" s="103" t="s">
        <v>71</v>
      </c>
    </row>
    <row r="6" spans="1:5" x14ac:dyDescent="0.25">
      <c r="A6" s="103"/>
      <c r="B6" t="s">
        <v>99</v>
      </c>
    </row>
    <row r="7" spans="1:5" x14ac:dyDescent="0.25">
      <c r="A7" s="103"/>
      <c r="B7" t="s">
        <v>124</v>
      </c>
    </row>
    <row r="8" spans="1:5" x14ac:dyDescent="0.25">
      <c r="A8" s="103"/>
      <c r="B8" t="s">
        <v>116</v>
      </c>
    </row>
    <row r="9" spans="1:5" x14ac:dyDescent="0.25">
      <c r="A9" s="103" t="s">
        <v>72</v>
      </c>
    </row>
    <row r="10" spans="1:5" x14ac:dyDescent="0.25">
      <c r="B10" t="s">
        <v>73</v>
      </c>
    </row>
    <row r="11" spans="1:5" x14ac:dyDescent="0.25">
      <c r="B11" t="s">
        <v>74</v>
      </c>
    </row>
    <row r="14" spans="1:5" ht="15.75" thickBot="1" x14ac:dyDescent="0.3">
      <c r="A14" t="s">
        <v>75</v>
      </c>
    </row>
    <row r="15" spans="1:5" ht="15.75" thickBot="1" x14ac:dyDescent="0.3">
      <c r="B15" s="131" t="s">
        <v>76</v>
      </c>
      <c r="C15" s="131" t="s">
        <v>77</v>
      </c>
      <c r="D15" s="131" t="s">
        <v>78</v>
      </c>
      <c r="E15" s="131" t="s">
        <v>79</v>
      </c>
    </row>
    <row r="16" spans="1:5" ht="15.75" thickBot="1" x14ac:dyDescent="0.3">
      <c r="B16" s="130" t="s">
        <v>86</v>
      </c>
      <c r="C16" s="130" t="s">
        <v>117</v>
      </c>
      <c r="D16" s="133">
        <v>420</v>
      </c>
      <c r="E16" s="133">
        <v>420</v>
      </c>
    </row>
    <row r="19" spans="1:7" ht="15.75" thickBot="1" x14ac:dyDescent="0.3">
      <c r="A19" t="s">
        <v>80</v>
      </c>
    </row>
    <row r="20" spans="1:7" ht="15.75" thickBot="1" x14ac:dyDescent="0.3">
      <c r="B20" s="131" t="s">
        <v>76</v>
      </c>
      <c r="C20" s="131" t="s">
        <v>77</v>
      </c>
      <c r="D20" s="131" t="s">
        <v>78</v>
      </c>
      <c r="E20" s="131" t="s">
        <v>79</v>
      </c>
      <c r="F20" s="131" t="s">
        <v>81</v>
      </c>
    </row>
    <row r="21" spans="1:7" x14ac:dyDescent="0.25">
      <c r="B21" s="132" t="s">
        <v>87</v>
      </c>
      <c r="C21" s="132" t="s">
        <v>118</v>
      </c>
      <c r="D21" s="134">
        <v>59.999999999999993</v>
      </c>
      <c r="E21" s="134">
        <v>59.999999999999993</v>
      </c>
      <c r="F21" s="132" t="s">
        <v>88</v>
      </c>
    </row>
    <row r="22" spans="1:7" ht="15.75" thickBot="1" x14ac:dyDescent="0.3">
      <c r="B22" s="130" t="s">
        <v>89</v>
      </c>
      <c r="C22" s="130" t="s">
        <v>119</v>
      </c>
      <c r="D22" s="135">
        <v>1.4210854715202004E-14</v>
      </c>
      <c r="E22" s="135">
        <v>1.4210854715202004E-14</v>
      </c>
      <c r="F22" s="130" t="s">
        <v>88</v>
      </c>
    </row>
    <row r="25" spans="1:7" ht="15.75" thickBot="1" x14ac:dyDescent="0.3">
      <c r="A25" t="s">
        <v>65</v>
      </c>
    </row>
    <row r="26" spans="1:7" ht="15.75" thickBot="1" x14ac:dyDescent="0.3">
      <c r="B26" s="131" t="s">
        <v>76</v>
      </c>
      <c r="C26" s="131" t="s">
        <v>77</v>
      </c>
      <c r="D26" s="131" t="s">
        <v>82</v>
      </c>
      <c r="E26" s="131" t="s">
        <v>83</v>
      </c>
      <c r="F26" s="131" t="s">
        <v>84</v>
      </c>
      <c r="G26" s="131" t="s">
        <v>85</v>
      </c>
    </row>
    <row r="27" spans="1:7" x14ac:dyDescent="0.25">
      <c r="B27" s="132" t="s">
        <v>90</v>
      </c>
      <c r="C27" s="132" t="s">
        <v>120</v>
      </c>
      <c r="D27" s="136">
        <v>240</v>
      </c>
      <c r="E27" s="132" t="s">
        <v>91</v>
      </c>
      <c r="F27" s="132" t="s">
        <v>92</v>
      </c>
      <c r="G27" s="132">
        <v>0</v>
      </c>
    </row>
    <row r="28" spans="1:7" ht="15.75" thickBot="1" x14ac:dyDescent="0.3">
      <c r="B28" s="130" t="s">
        <v>93</v>
      </c>
      <c r="C28" s="130" t="s">
        <v>121</v>
      </c>
      <c r="D28" s="137">
        <v>120</v>
      </c>
      <c r="E28" s="130" t="s">
        <v>94</v>
      </c>
      <c r="F28" s="130" t="s">
        <v>92</v>
      </c>
      <c r="G28" s="13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9556-299A-4328-9E8C-0672BAFA5948}">
  <dimension ref="A1:H16"/>
  <sheetViews>
    <sheetView showGridLines="0" workbookViewId="0"/>
  </sheetViews>
  <sheetFormatPr defaultRowHeight="15" x14ac:dyDescent="0.25"/>
  <cols>
    <col min="1" max="1" width="2.28515625" customWidth="1"/>
    <col min="2" max="2" width="6.140625" bestFit="1" customWidth="1"/>
    <col min="3" max="3" width="37.5703125" bestFit="1" customWidth="1"/>
    <col min="4" max="4" width="12" bestFit="1" customWidth="1"/>
    <col min="5" max="5" width="8.7109375" bestFit="1" customWidth="1"/>
    <col min="6" max="6" width="10.85546875" bestFit="1" customWidth="1"/>
    <col min="7" max="8" width="12" bestFit="1" customWidth="1"/>
  </cols>
  <sheetData>
    <row r="1" spans="1:8" x14ac:dyDescent="0.25">
      <c r="A1" s="103" t="s">
        <v>95</v>
      </c>
    </row>
    <row r="2" spans="1:8" x14ac:dyDescent="0.25">
      <c r="A2" s="103" t="s">
        <v>122</v>
      </c>
    </row>
    <row r="3" spans="1:8" x14ac:dyDescent="0.25">
      <c r="A3" s="103" t="s">
        <v>125</v>
      </c>
    </row>
    <row r="6" spans="1:8" ht="15.75" thickBot="1" x14ac:dyDescent="0.3">
      <c r="A6" t="s">
        <v>80</v>
      </c>
    </row>
    <row r="7" spans="1:8" x14ac:dyDescent="0.25">
      <c r="B7" s="138"/>
      <c r="C7" s="138"/>
      <c r="D7" s="138" t="s">
        <v>96</v>
      </c>
      <c r="E7" s="138" t="s">
        <v>97</v>
      </c>
      <c r="F7" s="138" t="s">
        <v>101</v>
      </c>
      <c r="G7" s="138" t="s">
        <v>103</v>
      </c>
      <c r="H7" s="138" t="s">
        <v>103</v>
      </c>
    </row>
    <row r="8" spans="1:8" ht="15.75" thickBot="1" x14ac:dyDescent="0.3">
      <c r="B8" s="139" t="s">
        <v>76</v>
      </c>
      <c r="C8" s="139" t="s">
        <v>77</v>
      </c>
      <c r="D8" s="139" t="s">
        <v>7</v>
      </c>
      <c r="E8" s="139" t="s">
        <v>100</v>
      </c>
      <c r="F8" s="139" t="s">
        <v>102</v>
      </c>
      <c r="G8" s="139" t="s">
        <v>104</v>
      </c>
      <c r="H8" s="139" t="s">
        <v>105</v>
      </c>
    </row>
    <row r="9" spans="1:8" x14ac:dyDescent="0.25">
      <c r="B9" s="132" t="s">
        <v>87</v>
      </c>
      <c r="C9" s="132" t="s">
        <v>118</v>
      </c>
      <c r="D9" s="132">
        <v>59.999999999999993</v>
      </c>
      <c r="E9" s="132">
        <v>0</v>
      </c>
      <c r="F9" s="132">
        <v>7</v>
      </c>
      <c r="G9" s="132">
        <v>2.9999999999999996</v>
      </c>
      <c r="H9" s="132">
        <v>0.33333333333333393</v>
      </c>
    </row>
    <row r="10" spans="1:8" ht="15.75" thickBot="1" x14ac:dyDescent="0.3">
      <c r="B10" s="130" t="s">
        <v>89</v>
      </c>
      <c r="C10" s="130" t="s">
        <v>119</v>
      </c>
      <c r="D10" s="130">
        <v>1.4210854715202004E-14</v>
      </c>
      <c r="E10" s="130">
        <v>0</v>
      </c>
      <c r="F10" s="130">
        <v>5</v>
      </c>
      <c r="G10" s="130">
        <v>0.25000000000000044</v>
      </c>
      <c r="H10" s="130">
        <v>1.4999999999999998</v>
      </c>
    </row>
    <row r="12" spans="1:8" ht="15.75" thickBot="1" x14ac:dyDescent="0.3">
      <c r="A12" t="s">
        <v>65</v>
      </c>
    </row>
    <row r="13" spans="1:8" x14ac:dyDescent="0.25">
      <c r="B13" s="138"/>
      <c r="C13" s="138"/>
      <c r="D13" s="138" t="s">
        <v>96</v>
      </c>
      <c r="E13" s="138" t="s">
        <v>106</v>
      </c>
      <c r="F13" s="138" t="s">
        <v>108</v>
      </c>
      <c r="G13" s="138" t="s">
        <v>103</v>
      </c>
      <c r="H13" s="138" t="s">
        <v>103</v>
      </c>
    </row>
    <row r="14" spans="1:8" ht="15.75" thickBot="1" x14ac:dyDescent="0.3">
      <c r="B14" s="139" t="s">
        <v>76</v>
      </c>
      <c r="C14" s="139" t="s">
        <v>77</v>
      </c>
      <c r="D14" s="139" t="s">
        <v>7</v>
      </c>
      <c r="E14" s="139" t="s">
        <v>107</v>
      </c>
      <c r="F14" s="139" t="s">
        <v>109</v>
      </c>
      <c r="G14" s="139" t="s">
        <v>104</v>
      </c>
      <c r="H14" s="139" t="s">
        <v>105</v>
      </c>
    </row>
    <row r="15" spans="1:8" x14ac:dyDescent="0.25">
      <c r="B15" s="132" t="s">
        <v>90</v>
      </c>
      <c r="C15" s="132" t="s">
        <v>120</v>
      </c>
      <c r="D15" s="132">
        <v>240</v>
      </c>
      <c r="E15" s="132">
        <v>1.4999999999999996</v>
      </c>
      <c r="F15" s="132">
        <v>240</v>
      </c>
      <c r="G15" s="132">
        <v>120.00000000000001</v>
      </c>
      <c r="H15" s="132">
        <v>1.4210854715202007E-14</v>
      </c>
    </row>
    <row r="16" spans="1:8" ht="15.75" thickBot="1" x14ac:dyDescent="0.3">
      <c r="B16" s="130" t="s">
        <v>93</v>
      </c>
      <c r="C16" s="130" t="s">
        <v>121</v>
      </c>
      <c r="D16" s="130">
        <v>120</v>
      </c>
      <c r="E16" s="130">
        <v>0.50000000000000078</v>
      </c>
      <c r="F16" s="130">
        <v>120</v>
      </c>
      <c r="G16" s="130">
        <v>7.1054273576010034E-15</v>
      </c>
      <c r="H16" s="130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821C-BAED-4224-A220-4662A68BB940}">
  <sheetPr>
    <pageSetUpPr fitToPage="1"/>
  </sheetPr>
  <dimension ref="A2:AR91"/>
  <sheetViews>
    <sheetView zoomScale="90" zoomScaleNormal="90" workbookViewId="0">
      <selection activeCell="Q26" sqref="A1:Q26"/>
    </sheetView>
  </sheetViews>
  <sheetFormatPr defaultColWidth="9.140625" defaultRowHeight="15" x14ac:dyDescent="0.25"/>
  <cols>
    <col min="1" max="1" width="40.5703125" style="69" customWidth="1"/>
    <col min="2" max="2" width="18.85546875" style="69" customWidth="1"/>
    <col min="3" max="3" width="17.7109375" style="69" customWidth="1"/>
    <col min="4" max="4" width="14.7109375" style="73" customWidth="1"/>
    <col min="5" max="5" width="12.140625" style="69" customWidth="1"/>
    <col min="6" max="6" width="11.140625" style="69" customWidth="1"/>
    <col min="7" max="7" width="10.28515625" style="69" customWidth="1"/>
    <col min="8" max="8" width="11.140625" style="69" customWidth="1"/>
    <col min="9" max="9" width="13" style="69" customWidth="1"/>
    <col min="10" max="11" width="9.140625" style="69"/>
    <col min="12" max="12" width="11.28515625" style="69" customWidth="1"/>
    <col min="13" max="13" width="12.140625" style="69" customWidth="1"/>
    <col min="14" max="15" width="11.28515625" style="69" customWidth="1"/>
    <col min="16" max="16" width="10.85546875" style="69" customWidth="1"/>
    <col min="17" max="16384" width="9.140625" style="69"/>
  </cols>
  <sheetData>
    <row r="2" spans="1:19" ht="21" x14ac:dyDescent="0.25">
      <c r="A2" s="113"/>
      <c r="B2" s="114"/>
      <c r="C2" s="114"/>
      <c r="D2" s="114"/>
      <c r="E2" s="115" t="s">
        <v>57</v>
      </c>
      <c r="F2" s="115"/>
      <c r="G2" s="68"/>
      <c r="H2" s="68"/>
      <c r="I2"/>
      <c r="J2"/>
      <c r="K2"/>
      <c r="L2"/>
      <c r="M2"/>
      <c r="N2"/>
      <c r="O2"/>
      <c r="P2"/>
      <c r="Q2"/>
      <c r="R2"/>
      <c r="S2"/>
    </row>
    <row r="3" spans="1:19" x14ac:dyDescent="0.25">
      <c r="A3"/>
      <c r="B3"/>
      <c r="C3"/>
      <c r="D3" s="70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70"/>
      <c r="B4"/>
      <c r="C4"/>
      <c r="D4"/>
      <c r="E4"/>
      <c r="F4"/>
      <c r="G4"/>
      <c r="H4" s="70"/>
      <c r="I4"/>
      <c r="J4"/>
      <c r="K4"/>
      <c r="L4"/>
      <c r="M4"/>
      <c r="N4"/>
      <c r="O4"/>
      <c r="P4"/>
      <c r="Q4"/>
      <c r="R4"/>
      <c r="S4"/>
    </row>
    <row r="5" spans="1:19" ht="23.25" x14ac:dyDescent="0.35">
      <c r="A5" s="86"/>
      <c r="B5" s="116" t="s">
        <v>58</v>
      </c>
      <c r="C5" s="117"/>
      <c r="D5" s="87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46.5" x14ac:dyDescent="0.35">
      <c r="A6" s="88" t="s">
        <v>59</v>
      </c>
      <c r="B6" s="89" t="s">
        <v>10</v>
      </c>
      <c r="C6" s="90" t="s">
        <v>11</v>
      </c>
      <c r="D6" s="91" t="s">
        <v>60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23.25" x14ac:dyDescent="0.25">
      <c r="A7" s="92" t="s">
        <v>114</v>
      </c>
      <c r="B7" s="93">
        <v>4</v>
      </c>
      <c r="C7" s="94">
        <v>3</v>
      </c>
      <c r="D7" s="95">
        <v>240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23.25" x14ac:dyDescent="0.25">
      <c r="A8" s="92" t="s">
        <v>115</v>
      </c>
      <c r="B8" s="93">
        <v>2</v>
      </c>
      <c r="C8" s="94">
        <v>1</v>
      </c>
      <c r="D8" s="95">
        <v>100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23.25" x14ac:dyDescent="0.35">
      <c r="A9" s="96"/>
      <c r="B9" s="97"/>
      <c r="C9" s="98"/>
      <c r="D9" s="87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23.25" x14ac:dyDescent="0.35">
      <c r="A10" s="92" t="s">
        <v>61</v>
      </c>
      <c r="B10" s="93">
        <v>7</v>
      </c>
      <c r="C10" s="94">
        <v>5</v>
      </c>
      <c r="D10" s="8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23.25" x14ac:dyDescent="0.35">
      <c r="A11" s="86"/>
      <c r="B11" s="87"/>
      <c r="C11" s="87"/>
      <c r="D11" s="87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23.25" x14ac:dyDescent="0.25">
      <c r="A12" s="118"/>
      <c r="B12" s="119"/>
      <c r="C12" s="119"/>
      <c r="D12" s="120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23.25" x14ac:dyDescent="0.35">
      <c r="A13" s="86"/>
      <c r="B13" s="87"/>
      <c r="C13" s="87"/>
      <c r="D13" s="87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23.25" x14ac:dyDescent="0.35">
      <c r="A14" s="86"/>
      <c r="B14" s="121" t="s">
        <v>62</v>
      </c>
      <c r="C14" s="121"/>
      <c r="D14" s="87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23.25" x14ac:dyDescent="0.35">
      <c r="A15" s="86"/>
      <c r="B15" s="99" t="s">
        <v>10</v>
      </c>
      <c r="C15" s="99" t="s">
        <v>11</v>
      </c>
      <c r="D15" s="87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23.25" x14ac:dyDescent="0.35">
      <c r="A16" s="86" t="s">
        <v>63</v>
      </c>
      <c r="B16" s="71">
        <v>59.999999999999993</v>
      </c>
      <c r="C16" s="71">
        <v>1.4210854715202004E-14</v>
      </c>
      <c r="D16" s="87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23.25" x14ac:dyDescent="0.35">
      <c r="A17" s="86"/>
      <c r="B17" s="86"/>
      <c r="C17" s="86"/>
      <c r="D17" s="8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23.25" x14ac:dyDescent="0.25">
      <c r="A18" s="118"/>
      <c r="B18" s="119"/>
      <c r="C18" s="119"/>
      <c r="D18" s="120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23.25" x14ac:dyDescent="0.35">
      <c r="A19" s="87"/>
      <c r="B19" s="87"/>
      <c r="C19" s="87"/>
      <c r="D19" s="87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23.25" x14ac:dyDescent="0.35">
      <c r="A20" s="86" t="s">
        <v>64</v>
      </c>
      <c r="B20" s="72">
        <f>B10*B16+C10*C16</f>
        <v>420</v>
      </c>
      <c r="C20" s="87"/>
      <c r="D20" s="87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23.25" x14ac:dyDescent="0.35">
      <c r="A21" s="86"/>
      <c r="B21" s="86"/>
      <c r="C21" s="87"/>
      <c r="D21" s="87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69.75" x14ac:dyDescent="0.35">
      <c r="A22" s="86" t="s">
        <v>65</v>
      </c>
      <c r="B22" s="100" t="s">
        <v>66</v>
      </c>
      <c r="C22" s="87"/>
      <c r="D22" s="101" t="s">
        <v>67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23.25" x14ac:dyDescent="0.25">
      <c r="A23" s="86" t="s">
        <v>114</v>
      </c>
      <c r="B23" s="89">
        <f>B7*B16+C7*C16</f>
        <v>240</v>
      </c>
      <c r="C23" s="102" t="s">
        <v>68</v>
      </c>
      <c r="D23" s="95">
        <f>D7</f>
        <v>240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23.25" x14ac:dyDescent="0.25">
      <c r="A24" s="86" t="s">
        <v>115</v>
      </c>
      <c r="B24" s="89">
        <f>B8*B16+C8*C16</f>
        <v>120</v>
      </c>
      <c r="C24" s="102" t="s">
        <v>68</v>
      </c>
      <c r="D24" s="95">
        <v>120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23.25" x14ac:dyDescent="0.35">
      <c r="A25" s="86"/>
      <c r="B25" s="87"/>
      <c r="C25" s="87"/>
      <c r="D25" s="8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/>
      <c r="B26"/>
      <c r="C26"/>
      <c r="D26" s="70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/>
      <c r="B27"/>
      <c r="C27"/>
      <c r="D27" s="70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/>
      <c r="B28"/>
      <c r="C28"/>
      <c r="D28" s="70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/>
      <c r="B29"/>
      <c r="C29"/>
      <c r="D29" s="70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/>
      <c r="B30"/>
      <c r="C30"/>
      <c r="D30" s="7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/>
      <c r="B31"/>
      <c r="C31"/>
      <c r="D31" s="70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/>
      <c r="B32"/>
      <c r="C32"/>
      <c r="D32" s="70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44" customFormat="1" x14ac:dyDescent="0.25">
      <c r="D33" s="70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</row>
    <row r="34" spans="1:44" customFormat="1" x14ac:dyDescent="0.25">
      <c r="D34" s="70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</row>
    <row r="35" spans="1:44" customFormat="1" x14ac:dyDescent="0.25">
      <c r="D35" s="70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</row>
    <row r="36" spans="1:44" customFormat="1" x14ac:dyDescent="0.25">
      <c r="D36" s="70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</row>
    <row r="37" spans="1:44" customFormat="1" x14ac:dyDescent="0.25">
      <c r="D37" s="70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</row>
    <row r="38" spans="1:44" customFormat="1" x14ac:dyDescent="0.25">
      <c r="D38" s="70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</row>
    <row r="39" spans="1:44" customFormat="1" x14ac:dyDescent="0.25">
      <c r="D39" s="70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</row>
    <row r="40" spans="1:44" customFormat="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</row>
    <row r="41" spans="1:44" customFormat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</row>
    <row r="42" spans="1:44" customFormat="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</row>
    <row r="43" spans="1:44" customFormat="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</row>
    <row r="44" spans="1:44" customForma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</row>
    <row r="45" spans="1:44" customForma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</row>
    <row r="46" spans="1:44" customForma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</row>
    <row r="47" spans="1:44" customForma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</row>
    <row r="48" spans="1:44" customForma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1:44" customForma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</row>
    <row r="50" spans="1:44" customForma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</row>
    <row r="51" spans="1:44" customFormat="1" ht="23.2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</row>
    <row r="52" spans="1:44" customFormat="1" ht="23.25" customHeigh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</row>
    <row r="53" spans="1:44" customFormat="1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</row>
    <row r="54" spans="1:44" customFormat="1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</row>
    <row r="55" spans="1:44" customFormat="1" ht="13.5" customHeight="1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</row>
    <row r="56" spans="1:44" customFormat="1" ht="25.5" customHeigh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</row>
    <row r="57" spans="1:44" customFormat="1" ht="27.75" customHeight="1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</row>
    <row r="58" spans="1:44" ht="19.5" customHeight="1" x14ac:dyDescent="0.25">
      <c r="D58" s="69"/>
    </row>
    <row r="59" spans="1:44" ht="20.25" customHeight="1" x14ac:dyDescent="0.25">
      <c r="E59" s="76"/>
      <c r="F59" s="77"/>
      <c r="G59" s="75"/>
      <c r="H59" s="78"/>
    </row>
    <row r="60" spans="1:44" ht="17.25" customHeight="1" x14ac:dyDescent="0.25">
      <c r="D60" s="79"/>
      <c r="E60" s="80"/>
      <c r="F60" s="80"/>
      <c r="G60" s="80"/>
      <c r="H60" s="80"/>
    </row>
    <row r="61" spans="1:44" ht="20.25" customHeight="1" x14ac:dyDescent="0.25">
      <c r="G61" s="79"/>
      <c r="H61" s="79"/>
      <c r="I61" s="81"/>
      <c r="J61" s="112"/>
      <c r="K61" s="112"/>
      <c r="M61" s="81"/>
      <c r="N61" s="112"/>
      <c r="O61" s="112"/>
    </row>
    <row r="62" spans="1:44" ht="21" customHeight="1" x14ac:dyDescent="0.25">
      <c r="G62" s="82"/>
      <c r="H62" s="83"/>
      <c r="I62" s="81"/>
      <c r="J62" s="112"/>
      <c r="K62" s="112"/>
      <c r="M62" s="81"/>
      <c r="N62" s="112"/>
      <c r="O62" s="112"/>
    </row>
    <row r="63" spans="1:44" ht="18.75" customHeight="1" x14ac:dyDescent="0.25">
      <c r="D63" s="79"/>
      <c r="E63" s="84"/>
      <c r="F63" s="82"/>
      <c r="G63" s="82"/>
      <c r="H63" s="83"/>
    </row>
    <row r="64" spans="1:44" ht="21" customHeight="1" x14ac:dyDescent="0.25">
      <c r="E64" s="74"/>
      <c r="F64" s="74"/>
      <c r="G64" s="74"/>
    </row>
    <row r="65" spans="2:24" ht="18.75" customHeight="1" x14ac:dyDescent="0.25">
      <c r="E65" s="74"/>
      <c r="F65" s="74"/>
      <c r="G65" s="75"/>
    </row>
    <row r="66" spans="2:24" ht="21" customHeight="1" x14ac:dyDescent="0.25">
      <c r="B66" s="111"/>
      <c r="C66" s="111"/>
      <c r="D66" s="111"/>
      <c r="E66" s="74"/>
      <c r="F66" s="81"/>
      <c r="G66" s="112"/>
      <c r="H66" s="112"/>
      <c r="J66" s="81"/>
      <c r="K66" s="112"/>
      <c r="L66" s="112"/>
      <c r="N66" s="81"/>
      <c r="O66" s="112"/>
      <c r="P66" s="112"/>
      <c r="R66" s="81"/>
      <c r="S66" s="112"/>
      <c r="T66" s="112"/>
    </row>
    <row r="67" spans="2:24" ht="20.25" customHeight="1" x14ac:dyDescent="0.25">
      <c r="B67" s="111"/>
      <c r="C67" s="111"/>
      <c r="D67" s="111"/>
      <c r="E67" s="74"/>
      <c r="F67" s="81"/>
      <c r="G67" s="112"/>
      <c r="H67" s="112"/>
      <c r="J67" s="81"/>
      <c r="K67" s="112"/>
      <c r="L67" s="112"/>
      <c r="N67" s="81"/>
      <c r="O67" s="112"/>
      <c r="P67" s="112"/>
      <c r="R67" s="81"/>
      <c r="S67" s="112"/>
      <c r="T67" s="112"/>
      <c r="V67" s="111"/>
      <c r="W67" s="111"/>
      <c r="X67" s="111"/>
    </row>
    <row r="68" spans="2:24" ht="18.75" customHeight="1" x14ac:dyDescent="0.25">
      <c r="B68" s="111"/>
      <c r="C68" s="111"/>
      <c r="D68" s="111"/>
      <c r="E68" s="74"/>
      <c r="F68" s="74"/>
      <c r="G68" s="75"/>
      <c r="V68" s="111"/>
      <c r="W68" s="111"/>
      <c r="X68" s="111"/>
    </row>
    <row r="69" spans="2:24" ht="20.25" customHeight="1" x14ac:dyDescent="0.25">
      <c r="E69" s="76"/>
      <c r="F69" s="77"/>
      <c r="G69" s="75"/>
      <c r="V69" s="111"/>
      <c r="W69" s="111"/>
      <c r="X69" s="111"/>
    </row>
    <row r="70" spans="2:24" ht="23.25" x14ac:dyDescent="0.25">
      <c r="J70" s="81"/>
      <c r="K70" s="112"/>
      <c r="L70" s="112"/>
      <c r="N70" s="81"/>
      <c r="O70" s="112"/>
      <c r="P70" s="112"/>
      <c r="R70" s="81"/>
      <c r="S70" s="112"/>
      <c r="T70" s="112"/>
    </row>
    <row r="71" spans="2:24" ht="23.25" customHeight="1" x14ac:dyDescent="0.25">
      <c r="J71" s="81"/>
      <c r="K71" s="112"/>
      <c r="L71" s="112"/>
      <c r="N71" s="81"/>
      <c r="O71" s="112"/>
      <c r="P71" s="112"/>
      <c r="R71" s="81"/>
      <c r="S71" s="112"/>
      <c r="T71" s="112"/>
    </row>
    <row r="74" spans="2:24" ht="23.25" x14ac:dyDescent="0.25">
      <c r="I74" s="81"/>
      <c r="J74" s="112"/>
      <c r="K74" s="112"/>
    </row>
    <row r="75" spans="2:24" ht="23.25" x14ac:dyDescent="0.25">
      <c r="I75" s="81"/>
      <c r="J75" s="112"/>
      <c r="K75" s="112"/>
    </row>
    <row r="80" spans="2:24" ht="29.25" customHeight="1" x14ac:dyDescent="0.25">
      <c r="L80" s="123"/>
      <c r="M80" s="122"/>
      <c r="N80" s="122"/>
      <c r="O80" s="122"/>
      <c r="P80" s="122"/>
      <c r="Q80" s="85"/>
      <c r="R80" s="85"/>
    </row>
    <row r="81" spans="12:18" ht="23.25" x14ac:dyDescent="0.25">
      <c r="L81" s="123"/>
      <c r="M81" s="122"/>
      <c r="N81" s="122"/>
      <c r="O81" s="122"/>
      <c r="P81" s="122"/>
      <c r="Q81" s="85"/>
      <c r="R81" s="85"/>
    </row>
    <row r="82" spans="12:18" ht="23.25" x14ac:dyDescent="0.25">
      <c r="L82" s="85"/>
      <c r="M82" s="85"/>
      <c r="N82" s="85"/>
      <c r="O82" s="85"/>
      <c r="P82" s="85"/>
      <c r="Q82" s="85"/>
      <c r="R82" s="85"/>
    </row>
    <row r="83" spans="12:18" ht="23.25" x14ac:dyDescent="0.25">
      <c r="L83" s="85"/>
      <c r="M83" s="85"/>
      <c r="N83" s="85"/>
      <c r="O83" s="85"/>
      <c r="P83" s="85"/>
      <c r="Q83" s="85"/>
      <c r="R83" s="85"/>
    </row>
    <row r="84" spans="12:18" ht="23.25" x14ac:dyDescent="0.25">
      <c r="L84" s="85"/>
      <c r="M84" s="85"/>
      <c r="N84" s="85"/>
      <c r="O84" s="85"/>
      <c r="P84" s="85"/>
      <c r="Q84" s="85"/>
      <c r="R84" s="85"/>
    </row>
    <row r="85" spans="12:18" ht="23.25" x14ac:dyDescent="0.25">
      <c r="L85" s="85"/>
      <c r="M85" s="85"/>
      <c r="N85" s="85"/>
      <c r="O85" s="85"/>
      <c r="P85" s="85"/>
      <c r="Q85" s="85"/>
      <c r="R85" s="85"/>
    </row>
    <row r="86" spans="12:18" ht="23.25" x14ac:dyDescent="0.25">
      <c r="L86" s="85"/>
      <c r="M86" s="85"/>
      <c r="N86" s="85"/>
      <c r="O86" s="85"/>
      <c r="P86" s="85"/>
      <c r="Q86" s="85"/>
      <c r="R86" s="85"/>
    </row>
    <row r="87" spans="12:18" ht="23.25" x14ac:dyDescent="0.25">
      <c r="L87" s="85"/>
      <c r="M87" s="85"/>
      <c r="N87" s="85"/>
      <c r="O87" s="85"/>
      <c r="P87" s="85"/>
      <c r="Q87" s="85"/>
      <c r="R87" s="85"/>
    </row>
    <row r="88" spans="12:18" ht="23.25" x14ac:dyDescent="0.25">
      <c r="L88" s="85"/>
      <c r="M88" s="85"/>
      <c r="N88" s="85"/>
      <c r="O88" s="85"/>
      <c r="P88" s="85"/>
      <c r="Q88" s="85"/>
      <c r="R88" s="85"/>
    </row>
    <row r="89" spans="12:18" ht="23.25" x14ac:dyDescent="0.25">
      <c r="L89" s="85"/>
      <c r="M89" s="85"/>
      <c r="N89" s="85"/>
      <c r="O89" s="85"/>
      <c r="P89" s="85"/>
      <c r="Q89" s="85"/>
      <c r="R89" s="85"/>
    </row>
    <row r="90" spans="12:18" ht="23.25" x14ac:dyDescent="0.25">
      <c r="L90" s="85"/>
      <c r="M90" s="85"/>
      <c r="N90" s="85"/>
      <c r="O90" s="85"/>
      <c r="P90" s="85"/>
      <c r="Q90" s="85"/>
      <c r="R90" s="85"/>
    </row>
    <row r="91" spans="12:18" ht="23.25" x14ac:dyDescent="0.25">
      <c r="L91" s="85"/>
      <c r="M91" s="85"/>
      <c r="N91" s="85"/>
      <c r="O91" s="85"/>
      <c r="P91" s="85"/>
      <c r="Q91" s="85"/>
      <c r="R91" s="85"/>
    </row>
  </sheetData>
  <sheetProtection selectLockedCells="1"/>
  <mergeCells count="33">
    <mergeCell ref="P80:P81"/>
    <mergeCell ref="J74:K74"/>
    <mergeCell ref="J75:K75"/>
    <mergeCell ref="L80:L81"/>
    <mergeCell ref="M80:M81"/>
    <mergeCell ref="N80:N81"/>
    <mergeCell ref="O80:O81"/>
    <mergeCell ref="V67:X69"/>
    <mergeCell ref="K70:L70"/>
    <mergeCell ref="O70:P70"/>
    <mergeCell ref="S70:T70"/>
    <mergeCell ref="K71:L71"/>
    <mergeCell ref="O71:P71"/>
    <mergeCell ref="S71:T71"/>
    <mergeCell ref="B66:D68"/>
    <mergeCell ref="G66:H66"/>
    <mergeCell ref="K66:L66"/>
    <mergeCell ref="O66:P66"/>
    <mergeCell ref="S66:T66"/>
    <mergeCell ref="G67:H67"/>
    <mergeCell ref="K67:L67"/>
    <mergeCell ref="O67:P67"/>
    <mergeCell ref="S67:T67"/>
    <mergeCell ref="J61:K61"/>
    <mergeCell ref="N61:O61"/>
    <mergeCell ref="J62:K62"/>
    <mergeCell ref="N62:O62"/>
    <mergeCell ref="A2:D2"/>
    <mergeCell ref="E2:F2"/>
    <mergeCell ref="B5:C5"/>
    <mergeCell ref="A12:D12"/>
    <mergeCell ref="B14:C14"/>
    <mergeCell ref="A18:D18"/>
  </mergeCells>
  <pageMargins left="0.7" right="0.7" top="0.75" bottom="0.75" header="0.3" footer="0.3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FirstPage</vt:lpstr>
      <vt:lpstr>Exam Content </vt:lpstr>
      <vt:lpstr>Problem 1</vt:lpstr>
      <vt:lpstr>Problem 2</vt:lpstr>
      <vt:lpstr>Problem 5 (2)</vt:lpstr>
      <vt:lpstr>Problem 5</vt:lpstr>
      <vt:lpstr>Answer Report 1</vt:lpstr>
      <vt:lpstr>Sensitivity Report 1</vt:lpstr>
      <vt:lpstr>Problem 3 (2)</vt:lpstr>
      <vt:lpstr>Problem 3</vt:lpstr>
      <vt:lpstr>Problem 4</vt:lpstr>
      <vt:lpstr>Problem 6</vt:lpstr>
      <vt:lpstr>Problem 7</vt:lpstr>
      <vt:lpstr>Problem 8</vt:lpstr>
      <vt:lpstr>Problem 9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2024-04-13T17:23:20Z</cp:lastPrinted>
  <dcterms:created xsi:type="dcterms:W3CDTF">2014-10-23T14:45:36Z</dcterms:created>
  <dcterms:modified xsi:type="dcterms:W3CDTF">2024-04-13T17:23:37Z</dcterms:modified>
</cp:coreProperties>
</file>