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S 322\BUS 322 S19 Test 1\"/>
    </mc:Choice>
  </mc:AlternateContent>
  <xr:revisionPtr revIDLastSave="0" documentId="13_ncr:1_{47F92228-5371-4D66-AA20-0802948F7122}" xr6:coauthVersionLast="41" xr6:coauthVersionMax="41" xr10:uidLastSave="{00000000-0000-0000-0000-000000000000}"/>
  <bookViews>
    <workbookView showSheetTabs="0" xWindow="-120" yWindow="-120" windowWidth="21240" windowHeight="15390" firstSheet="5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10" sheetId="47" r:id="rId4"/>
    <sheet name="Problem 9 (2)" sheetId="50" state="hidden" r:id="rId5"/>
    <sheet name="Problem 9" sheetId="48" r:id="rId6"/>
    <sheet name="Problem 8 (2)" sheetId="51" state="hidden" r:id="rId7"/>
    <sheet name="Problem 8" sheetId="45" r:id="rId8"/>
    <sheet name="Problem 7 (2)" sheetId="52" state="hidden" r:id="rId9"/>
    <sheet name="Problem 7" sheetId="44" r:id="rId10"/>
    <sheet name="Problem 6 (2)" sheetId="53" state="hidden" r:id="rId11"/>
    <sheet name="Problem 6" sheetId="43" r:id="rId12"/>
    <sheet name="Problem 5 (2)" sheetId="54" state="hidden" r:id="rId13"/>
    <sheet name="Problem 5" sheetId="42" r:id="rId14"/>
    <sheet name="Problem 4 (2)" sheetId="55" state="hidden" r:id="rId15"/>
    <sheet name="Problem 4" sheetId="41" r:id="rId16"/>
    <sheet name="Problem 3 (2)" sheetId="56" state="hidden" r:id="rId17"/>
    <sheet name="Problem 3" sheetId="40" r:id="rId18"/>
    <sheet name="Problem 2 (2)" sheetId="57" state="hidden" r:id="rId19"/>
    <sheet name="Problem 2" sheetId="39" r:id="rId20"/>
    <sheet name="Problem 1 (2)" sheetId="58" state="hidden" r:id="rId21"/>
    <sheet name="Problem 1" sheetId="5" r:id="rId22"/>
    <sheet name="Inquiry Form" sheetId="5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42" l="1"/>
  <c r="M18" i="42"/>
  <c r="O26" i="47" l="1"/>
  <c r="N25" i="43" l="1"/>
  <c r="N19" i="43"/>
  <c r="J18" i="44" l="1"/>
  <c r="J12" i="44"/>
  <c r="N22" i="40"/>
  <c r="N20" i="40"/>
  <c r="F19" i="5"/>
  <c r="F20" i="5" s="1"/>
  <c r="F21" i="5" s="1"/>
  <c r="F22" i="5" s="1"/>
  <c r="F23" i="5" s="1"/>
  <c r="F24" i="5" s="1"/>
  <c r="F25" i="5" s="1"/>
  <c r="F26" i="5" s="1"/>
  <c r="F27" i="5" s="1"/>
  <c r="D18" i="5"/>
  <c r="E18" i="5" s="1"/>
  <c r="C28" i="5"/>
  <c r="D22" i="5" s="1"/>
  <c r="O34" i="47"/>
  <c r="O15" i="47"/>
  <c r="J44" i="48"/>
  <c r="J35" i="48"/>
  <c r="J26" i="48"/>
  <c r="O34" i="45"/>
  <c r="O33" i="45"/>
  <c r="O32" i="45"/>
  <c r="O19" i="45"/>
  <c r="O20" i="45"/>
  <c r="O18" i="45"/>
  <c r="D25" i="5" l="1"/>
  <c r="D21" i="5"/>
  <c r="D28" i="5"/>
  <c r="D24" i="5"/>
  <c r="D20" i="5"/>
  <c r="D27" i="5"/>
  <c r="D23" i="5"/>
  <c r="D19" i="5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D26" i="5"/>
  <c r="N24" i="40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<sst xmlns="http://schemas.openxmlformats.org/spreadsheetml/2006/main" count="111" uniqueCount="44">
  <si>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</si>
  <si>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</si>
  <si>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</si>
  <si>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</si>
  <si>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</si>
  <si>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</si>
  <si>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</si>
  <si>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</si>
  <si>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</si>
  <si>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</si>
  <si>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</si>
  <si>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</si>
  <si>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</si>
  <si>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</si>
  <si>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</si>
  <si>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</si>
  <si>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</si>
  <si>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</si>
  <si>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</si>
  <si>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</si>
  <si>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</si>
  <si>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</si>
  <si>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</si>
  <si>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</si>
  <si>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</si>
  <si>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</si>
  <si>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</si>
  <si>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</si>
  <si>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</si>
  <si>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</si>
  <si>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</si>
  <si>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</si>
  <si>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</si>
  <si>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</si>
  <si>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</si>
  <si>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</si>
  <si>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</si>
  <si>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</si>
  <si>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</si>
  <si>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</si>
  <si>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a)</t>
  </si>
  <si>
    <t>b)</t>
  </si>
  <si>
    <t>Check</t>
  </si>
  <si>
    <t>Relative Cumulative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</si>
</sst>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0.0000"/>
    <numFmt numFmtId="168" formatCode="&quot;$&quot;#,##0"/>
  </numFmts>
  <fonts count="38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18"/>
      <color theme="1"/>
      <name val="Lucida Bright"/>
      <family val="1"/>
    </font>
    <font>
      <sz val="14"/>
      <color theme="1"/>
      <name val="Lucida Bright"/>
      <family val="1"/>
    </font>
    <font>
      <b/>
      <sz val="20"/>
      <color rgb="FFFFFF00"/>
      <name val="Calibri"/>
      <family val="2"/>
      <scheme val="minor"/>
    </font>
    <font>
      <b/>
      <sz val="20"/>
      <color rgb="FFFFFF00"/>
      <name val="Lucida Bright"/>
      <family val="1"/>
    </font>
    <font>
      <sz val="26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2"/>
      <color theme="1"/>
      <name val="FrankRuehl"/>
      <family val="2"/>
      <charset val="177"/>
    </font>
    <font>
      <b/>
      <sz val="16"/>
      <color rgb="FFFFFF00"/>
      <name val="Lucida Bright"/>
      <family val="1"/>
    </font>
    <font>
      <sz val="18"/>
      <color rgb="FFFFFF00"/>
      <name val="Lucida Bright"/>
      <family val="1"/>
    </font>
    <font>
      <b/>
      <sz val="20"/>
      <color theme="1"/>
      <name val="Lucida Bright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1" fontId="26" fillId="0" borderId="1" xfId="0" applyNumberFormat="1" applyFont="1" applyBorder="1" applyAlignment="1">
      <alignment horizontal="center" vertical="top" wrapText="1"/>
    </xf>
    <xf numFmtId="1" fontId="26" fillId="0" borderId="2" xfId="0" applyNumberFormat="1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8" fillId="2" borderId="8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6" fontId="28" fillId="2" borderId="5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9" fillId="2" borderId="0" xfId="0" applyFont="1" applyFill="1"/>
    <xf numFmtId="6" fontId="27" fillId="2" borderId="0" xfId="0" applyNumberFormat="1" applyFont="1" applyFill="1"/>
    <xf numFmtId="40" fontId="27" fillId="2" borderId="0" xfId="0" applyNumberFormat="1" applyFont="1" applyFill="1"/>
    <xf numFmtId="0" fontId="26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0" fillId="0" borderId="16" xfId="0" applyBorder="1"/>
    <xf numFmtId="0" fontId="7" fillId="0" borderId="17" xfId="0" applyFont="1" applyBorder="1" applyAlignment="1">
      <alignment horizontal="centerContinuous"/>
    </xf>
    <xf numFmtId="40" fontId="28" fillId="1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67" fontId="27" fillId="0" borderId="4" xfId="0" applyNumberFormat="1" applyFont="1" applyBorder="1" applyAlignment="1">
      <alignment horizontal="center" vertical="top" wrapText="1"/>
    </xf>
    <xf numFmtId="0" fontId="30" fillId="9" borderId="5" xfId="0" applyFont="1" applyFill="1" applyBorder="1" applyAlignment="1">
      <alignment horizontal="center" vertical="center"/>
    </xf>
    <xf numFmtId="2" fontId="30" fillId="9" borderId="5" xfId="0" applyNumberFormat="1" applyFont="1" applyFill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167" fontId="35" fillId="9" borderId="4" xfId="0" applyNumberFormat="1" applyFont="1" applyFill="1" applyBorder="1" applyAlignment="1">
      <alignment horizontal="center" vertical="top" wrapText="1"/>
    </xf>
    <xf numFmtId="3" fontId="31" fillId="9" borderId="5" xfId="0" applyNumberFormat="1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12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31" fillId="9" borderId="10" xfId="0" applyFont="1" applyFill="1" applyBorder="1" applyAlignment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0" fontId="31" fillId="9" borderId="11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1" fillId="9" borderId="14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1" fillId="9" borderId="15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/>
    </xf>
    <xf numFmtId="0" fontId="33" fillId="8" borderId="0" xfId="0" applyFont="1" applyFill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0" fontId="31" fillId="9" borderId="18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/>
    </xf>
    <xf numFmtId="0" fontId="31" fillId="9" borderId="20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37" fillId="8" borderId="10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7" fillId="8" borderId="11" xfId="0" applyFont="1" applyFill="1" applyBorder="1" applyAlignment="1">
      <alignment horizontal="center" vertical="center"/>
    </xf>
    <xf numFmtId="0" fontId="37" fillId="8" borderId="13" xfId="0" applyFont="1" applyFill="1" applyBorder="1" applyAlignment="1">
      <alignment horizontal="center" vertical="center"/>
    </xf>
    <xf numFmtId="0" fontId="37" fillId="8" borderId="0" xfId="0" applyFont="1" applyFill="1" applyAlignment="1">
      <alignment horizontal="center" vertical="center"/>
    </xf>
    <xf numFmtId="0" fontId="37" fillId="8" borderId="14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/>
    </xf>
    <xf numFmtId="0" fontId="37" fillId="8" borderId="15" xfId="0" applyFont="1" applyFill="1" applyBorder="1" applyAlignment="1">
      <alignment horizontal="center" vertical="center"/>
    </xf>
    <xf numFmtId="0" fontId="37" fillId="8" borderId="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6" fontId="26" fillId="0" borderId="10" xfId="0" applyNumberFormat="1" applyFont="1" applyBorder="1" applyAlignment="1">
      <alignment horizontal="center" vertical="center"/>
    </xf>
    <xf numFmtId="166" fontId="26" fillId="0" borderId="9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4" xfId="0" applyNumberFormat="1" applyFont="1" applyBorder="1" applyAlignment="1">
      <alignment horizontal="center" vertical="center"/>
    </xf>
    <xf numFmtId="166" fontId="26" fillId="0" borderId="12" xfId="0" applyNumberFormat="1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6" fillId="0" borderId="8" xfId="0" applyNumberFormat="1" applyFont="1" applyBorder="1" applyAlignment="1">
      <alignment horizontal="center" vertical="center"/>
    </xf>
    <xf numFmtId="168" fontId="31" fillId="9" borderId="10" xfId="0" applyNumberFormat="1" applyFont="1" applyFill="1" applyBorder="1" applyAlignment="1">
      <alignment horizontal="center" vertical="center"/>
    </xf>
    <xf numFmtId="168" fontId="31" fillId="9" borderId="9" xfId="0" applyNumberFormat="1" applyFont="1" applyFill="1" applyBorder="1" applyAlignment="1">
      <alignment horizontal="center" vertical="center"/>
    </xf>
    <xf numFmtId="168" fontId="31" fillId="9" borderId="11" xfId="0" applyNumberFormat="1" applyFont="1" applyFill="1" applyBorder="1" applyAlignment="1">
      <alignment horizontal="center" vertical="center"/>
    </xf>
    <xf numFmtId="168" fontId="31" fillId="9" borderId="13" xfId="0" applyNumberFormat="1" applyFont="1" applyFill="1" applyBorder="1" applyAlignment="1">
      <alignment horizontal="center" vertical="center"/>
    </xf>
    <xf numFmtId="168" fontId="31" fillId="9" borderId="0" xfId="0" applyNumberFormat="1" applyFont="1" applyFill="1" applyAlignment="1">
      <alignment horizontal="center" vertical="center"/>
    </xf>
    <xf numFmtId="168" fontId="31" fillId="9" borderId="14" xfId="0" applyNumberFormat="1" applyFont="1" applyFill="1" applyBorder="1" applyAlignment="1">
      <alignment horizontal="center" vertical="center"/>
    </xf>
    <xf numFmtId="168" fontId="31" fillId="9" borderId="12" xfId="0" applyNumberFormat="1" applyFont="1" applyFill="1" applyBorder="1" applyAlignment="1">
      <alignment horizontal="center" vertical="center"/>
    </xf>
    <xf numFmtId="168" fontId="31" fillId="9" borderId="15" xfId="0" applyNumberFormat="1" applyFont="1" applyFill="1" applyBorder="1" applyAlignment="1">
      <alignment horizontal="center" vertical="center"/>
    </xf>
    <xf numFmtId="168" fontId="31" fillId="9" borderId="8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31" fillId="9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744144"/>
        <c:axId val="9668872"/>
      </c:scatterChart>
      <c:valAx>
        <c:axId val="22974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68872"/>
        <c:crosses val="autoZero"/>
        <c:crossBetween val="midCat"/>
      </c:valAx>
      <c:valAx>
        <c:axId val="966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4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</a:t>
            </a:r>
            <a:r>
              <a:rPr lang="en-US" baseline="0"/>
              <a:t> Diagram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8566609625369698"/>
                  <c:y val="-0.231088542503615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4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2'!$O$14:$O$24</c:f>
              <c:numCache>
                <c:formatCode>General</c:formatCode>
                <c:ptCount val="11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10</c:v>
                </c:pt>
                <c:pt idx="7">
                  <c:v>11</c:v>
                </c:pt>
                <c:pt idx="8">
                  <c:v>22</c:v>
                </c:pt>
                <c:pt idx="9">
                  <c:v>3</c:v>
                </c:pt>
                <c:pt idx="1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81-425D-8173-B482FA2BA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824208"/>
        <c:axId val="230194672"/>
      </c:scatterChart>
      <c:valAx>
        <c:axId val="15782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94672"/>
        <c:crosses val="autoZero"/>
        <c:crossBetween val="midCat"/>
      </c:valAx>
      <c:valAx>
        <c:axId val="2301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82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7'!A1"/><Relationship Id="rId3" Type="http://schemas.openxmlformats.org/officeDocument/2006/relationships/hyperlink" Target="#'Problem 2'!A1"/><Relationship Id="rId7" Type="http://schemas.openxmlformats.org/officeDocument/2006/relationships/hyperlink" Target="#'Problem 6'!A1"/><Relationship Id="rId12" Type="http://schemas.openxmlformats.org/officeDocument/2006/relationships/hyperlink" Target="#'Inquiry Form'!A1"/><Relationship Id="rId2" Type="http://schemas.openxmlformats.org/officeDocument/2006/relationships/hyperlink" Target="#'Problem 1'!A1"/><Relationship Id="rId1" Type="http://schemas.openxmlformats.org/officeDocument/2006/relationships/hyperlink" Target="#FirstPage!A1"/><Relationship Id="rId6" Type="http://schemas.openxmlformats.org/officeDocument/2006/relationships/hyperlink" Target="#'Problem 5'!A1"/><Relationship Id="rId11" Type="http://schemas.openxmlformats.org/officeDocument/2006/relationships/hyperlink" Target="#'Problem 10'!A1"/><Relationship Id="rId5" Type="http://schemas.openxmlformats.org/officeDocument/2006/relationships/hyperlink" Target="#'Problem 4'!A1"/><Relationship Id="rId10" Type="http://schemas.openxmlformats.org/officeDocument/2006/relationships/hyperlink" Target="#'Problem 9'!A1"/><Relationship Id="rId4" Type="http://schemas.openxmlformats.org/officeDocument/2006/relationships/hyperlink" Target="#'Problem 3'!A1"/><Relationship Id="rId9" Type="http://schemas.openxmlformats.org/officeDocument/2006/relationships/hyperlink" Target="#'Problem 8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435427</xdr:colOff>
      <xdr:row>10</xdr:row>
      <xdr:rowOff>163287</xdr:rowOff>
    </xdr:from>
    <xdr:to>
      <xdr:col>24</xdr:col>
      <xdr:colOff>40820</xdr:colOff>
      <xdr:row>31</xdr:row>
      <xdr:rowOff>176893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70963" y="2068287"/>
          <a:ext cx="7565571" cy="4014106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</a:p>
        <a:p>
          <a:pPr algn="ctr"/>
          <a:endParaRPr lang="en-US" sz="2800" baseline="0">
            <a:latin typeface="Lucida Bright" panose="02040602050505020304" pitchFamily="18" charset="0"/>
          </a:endParaRPr>
        </a:p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Test 1</a:t>
          </a:r>
        </a:p>
        <a:p>
          <a:pPr algn="ctr"/>
          <a:endParaRPr lang="en-US" sz="28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Reviewed in class on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2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3/7-8/19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1</xdr:colOff>
      <xdr:row>34</xdr:row>
      <xdr:rowOff>149678</xdr:rowOff>
    </xdr:from>
    <xdr:to>
      <xdr:col>20</xdr:col>
      <xdr:colOff>393587</xdr:colOff>
      <xdr:row>41</xdr:row>
      <xdr:rowOff>122463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84822" y="6626678"/>
          <a:ext cx="3455194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13</xdr:col>
      <xdr:colOff>-1</xdr:colOff>
      <xdr:row>2</xdr:row>
      <xdr:rowOff>152401</xdr:rowOff>
    </xdr:from>
    <xdr:to>
      <xdr:col>22</xdr:col>
      <xdr:colOff>299356</xdr:colOff>
      <xdr:row>7</xdr:row>
      <xdr:rowOff>83457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60178" y="533401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3</xdr:col>
      <xdr:colOff>312965</xdr:colOff>
      <xdr:row>32</xdr:row>
      <xdr:rowOff>163286</xdr:rowOff>
    </xdr:from>
    <xdr:to>
      <xdr:col>10</xdr:col>
      <xdr:colOff>585107</xdr:colOff>
      <xdr:row>39</xdr:row>
      <xdr:rowOff>122464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9929" y="6259286"/>
          <a:ext cx="4558392" cy="1292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/>
            <a:t>Answers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721179</xdr:colOff>
      <xdr:row>1</xdr:row>
      <xdr:rowOff>136072</xdr:rowOff>
    </xdr:from>
    <xdr:to>
      <xdr:col>7</xdr:col>
      <xdr:colOff>136070</xdr:colOff>
      <xdr:row>6</xdr:row>
      <xdr:rowOff>21772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558143" y="326572"/>
          <a:ext cx="498021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7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314663</xdr:colOff>
      <xdr:row>0</xdr:row>
      <xdr:rowOff>156481</xdr:rowOff>
    </xdr:from>
    <xdr:to>
      <xdr:col>2</xdr:col>
      <xdr:colOff>284047</xdr:colOff>
      <xdr:row>6</xdr:row>
      <xdr:rowOff>6802</xdr:rowOff>
    </xdr:to>
    <xdr:sp macro="" textlink="">
      <xdr:nvSpPr>
        <xdr:cNvPr id="11" name="Left Arrow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314663" y="156481"/>
          <a:ext cx="1188584" cy="99332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204108</xdr:colOff>
      <xdr:row>9</xdr:row>
      <xdr:rowOff>13608</xdr:rowOff>
    </xdr:from>
    <xdr:to>
      <xdr:col>6</xdr:col>
      <xdr:colOff>1035844</xdr:colOff>
      <xdr:row>24</xdr:row>
      <xdr:rowOff>13606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900-00000C000000}"/>
                </a:ext>
              </a:extLst>
            </xdr:cNvPr>
            <xdr:cNvSpPr txBox="1"/>
          </xdr:nvSpPr>
          <xdr:spPr>
            <a:xfrm>
              <a:off x="204108" y="1728108"/>
              <a:ext cx="6737236" cy="30071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Stock A: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$125, s =$10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Stock B: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$40,   s =$10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Which category of stock is less volatile?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Show the value of the coefficient for each.</a:t>
              </a:r>
              <a:endParaRPr lang="en-US" sz="20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900-00000C000000}"/>
                </a:ext>
              </a:extLst>
            </xdr:cNvPr>
            <xdr:cNvSpPr txBox="1"/>
          </xdr:nvSpPr>
          <xdr:spPr>
            <a:xfrm>
              <a:off x="204108" y="1728108"/>
              <a:ext cx="6737236" cy="30071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Stock A: 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$125, s =$10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Stock B: 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$40,   s =$10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Which category of stock is less volatile?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Show the value of the coefficient for each.</a:t>
              </a:r>
              <a:endParaRPr lang="en-US" sz="20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7</xdr:col>
      <xdr:colOff>350383</xdr:colOff>
      <xdr:row>10</xdr:row>
      <xdr:rowOff>34017</xdr:rowOff>
    </xdr:from>
    <xdr:to>
      <xdr:col>7</xdr:col>
      <xdr:colOff>350383</xdr:colOff>
      <xdr:row>34</xdr:row>
      <xdr:rowOff>102053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7752669" y="1939017"/>
          <a:ext cx="0" cy="59463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530679</xdr:colOff>
      <xdr:row>10</xdr:row>
      <xdr:rowOff>68035</xdr:rowOff>
    </xdr:from>
    <xdr:to>
      <xdr:col>17</xdr:col>
      <xdr:colOff>122465</xdr:colOff>
      <xdr:row>15</xdr:row>
      <xdr:rowOff>136070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6032A3-3149-4FE9-8F76-14DDEC0F1B5C}"/>
            </a:ext>
          </a:extLst>
        </xdr:cNvPr>
        <xdr:cNvSpPr txBox="1"/>
      </xdr:nvSpPr>
      <xdr:spPr>
        <a:xfrm>
          <a:off x="11049000" y="1973035"/>
          <a:ext cx="2626179" cy="1020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Stock</a:t>
          </a:r>
          <a:r>
            <a:rPr lang="en-US" sz="2400" baseline="0"/>
            <a:t> A is less volatile.</a:t>
          </a:r>
          <a:endParaRPr lang="en-US" sz="2400"/>
        </a:p>
      </xdr:txBody>
    </xdr:sp>
    <xdr:clientData/>
  </xdr:twoCellAnchor>
  <xdr:twoCellAnchor>
    <xdr:from>
      <xdr:col>12</xdr:col>
      <xdr:colOff>547008</xdr:colOff>
      <xdr:row>16</xdr:row>
      <xdr:rowOff>70757</xdr:rowOff>
    </xdr:from>
    <xdr:to>
      <xdr:col>17</xdr:col>
      <xdr:colOff>95250</xdr:colOff>
      <xdr:row>21</xdr:row>
      <xdr:rowOff>40820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F195CBA-0414-4CE5-84CF-1ECB5F393B95}"/>
            </a:ext>
          </a:extLst>
        </xdr:cNvPr>
        <xdr:cNvSpPr txBox="1"/>
      </xdr:nvSpPr>
      <xdr:spPr>
        <a:xfrm>
          <a:off x="11065329" y="3118757"/>
          <a:ext cx="2582635" cy="922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Stock</a:t>
          </a:r>
          <a:r>
            <a:rPr lang="en-US" sz="2400" baseline="0"/>
            <a:t> B is more volatile.</a:t>
          </a:r>
          <a:endParaRPr lang="en-US" sz="24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394609</xdr:colOff>
      <xdr:row>1</xdr:row>
      <xdr:rowOff>29934</xdr:rowOff>
    </xdr:from>
    <xdr:to>
      <xdr:col>3</xdr:col>
      <xdr:colOff>402773</xdr:colOff>
      <xdr:row>6</xdr:row>
      <xdr:rowOff>157843</xdr:rowOff>
    </xdr:to>
    <xdr:sp macro="" textlink="">
      <xdr:nvSpPr>
        <xdr:cNvPr id="11" name="Left Arrow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006930" y="220434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846364</xdr:colOff>
      <xdr:row>3</xdr:row>
      <xdr:rowOff>87085</xdr:rowOff>
    </xdr:from>
    <xdr:to>
      <xdr:col>11</xdr:col>
      <xdr:colOff>857250</xdr:colOff>
      <xdr:row>34</xdr:row>
      <xdr:rowOff>65314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7649935" y="658585"/>
          <a:ext cx="10886" cy="59925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23813</xdr:colOff>
      <xdr:row>1</xdr:row>
      <xdr:rowOff>95250</xdr:rowOff>
    </xdr:from>
    <xdr:to>
      <xdr:col>11</xdr:col>
      <xdr:colOff>381000</xdr:colOff>
      <xdr:row>5</xdr:row>
      <xdr:rowOff>171450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3085420" y="285750"/>
          <a:ext cx="409915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0</xdr:col>
      <xdr:colOff>54427</xdr:colOff>
      <xdr:row>12</xdr:row>
      <xdr:rowOff>68037</xdr:rowOff>
    </xdr:from>
    <xdr:to>
      <xdr:col>11</xdr:col>
      <xdr:colOff>462643</xdr:colOff>
      <xdr:row>37</xdr:row>
      <xdr:rowOff>95251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54427" y="2354037"/>
          <a:ext cx="7211787" cy="500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Calculate the Break-even point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FC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) = $17,000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DL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) = $4.50 per unit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MC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) = $3.75 per unit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VC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) = $2.25 per unit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SP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) = $25.00 per unit</a:t>
          </a:r>
        </a:p>
      </xdr:txBody>
    </xdr:sp>
    <xdr:clientData/>
  </xdr:twoCellAnchor>
  <xdr:twoCellAnchor>
    <xdr:from>
      <xdr:col>8</xdr:col>
      <xdr:colOff>258536</xdr:colOff>
      <xdr:row>21</xdr:row>
      <xdr:rowOff>13608</xdr:rowOff>
    </xdr:from>
    <xdr:to>
      <xdr:col>8</xdr:col>
      <xdr:colOff>598715</xdr:colOff>
      <xdr:row>31</xdr:row>
      <xdr:rowOff>68036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5225143" y="4122965"/>
          <a:ext cx="340179" cy="19594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68034</xdr:colOff>
      <xdr:row>23</xdr:row>
      <xdr:rowOff>13608</xdr:rowOff>
    </xdr:from>
    <xdr:to>
      <xdr:col>11</xdr:col>
      <xdr:colOff>27213</xdr:colOff>
      <xdr:row>29</xdr:row>
      <xdr:rowOff>176892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5646963" y="4503965"/>
          <a:ext cx="1183821" cy="1306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Total Variable</a:t>
          </a:r>
          <a:r>
            <a:rPr lang="en-US" sz="1800" baseline="0"/>
            <a:t> Cost per unit</a:t>
          </a:r>
          <a:endParaRPr lang="en-US" sz="1800"/>
        </a:p>
      </xdr:txBody>
    </xdr:sp>
    <xdr:clientData/>
  </xdr:twoCellAnchor>
  <xdr:twoCellAnchor>
    <xdr:from>
      <xdr:col>19</xdr:col>
      <xdr:colOff>176893</xdr:colOff>
      <xdr:row>18</xdr:row>
      <xdr:rowOff>163286</xdr:rowOff>
    </xdr:from>
    <xdr:to>
      <xdr:col>26</xdr:col>
      <xdr:colOff>571501</xdr:colOff>
      <xdr:row>25</xdr:row>
      <xdr:rowOff>122465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1278E98-A098-4474-9CD9-25947E8FD384}"/>
            </a:ext>
          </a:extLst>
        </xdr:cNvPr>
        <xdr:cNvSpPr txBox="1"/>
      </xdr:nvSpPr>
      <xdr:spPr>
        <a:xfrm>
          <a:off x="11076214" y="3592286"/>
          <a:ext cx="3714751" cy="1401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BEP($)</a:t>
          </a:r>
          <a:r>
            <a:rPr lang="en-US" sz="2400" baseline="0">
              <a:latin typeface="Lucida Bright" panose="02040602050505020304" pitchFamily="18" charset="0"/>
            </a:rPr>
            <a:t> = FC/(1-(VC/SP))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381000</xdr:colOff>
      <xdr:row>32</xdr:row>
      <xdr:rowOff>54428</xdr:rowOff>
    </xdr:from>
    <xdr:to>
      <xdr:col>25</xdr:col>
      <xdr:colOff>544286</xdr:colOff>
      <xdr:row>34</xdr:row>
      <xdr:rowOff>286076</xdr:rowOff>
    </xdr:to>
    <xdr:sp macro="" textlink="">
      <xdr:nvSpPr>
        <xdr:cNvPr id="17" name="Speech Bubble: Rectangle 16">
          <a:extLst>
            <a:ext uri="{FF2B5EF4-FFF2-40B4-BE49-F238E27FC236}">
              <a16:creationId xmlns:a16="http://schemas.microsoft.com/office/drawing/2014/main" id="{D9E010AD-9912-4E20-91C2-ACD33F004467}"/>
            </a:ext>
          </a:extLst>
        </xdr:cNvPr>
        <xdr:cNvSpPr/>
      </xdr:nvSpPr>
      <xdr:spPr>
        <a:xfrm>
          <a:off x="12532179" y="6259285"/>
          <a:ext cx="1619250" cy="612648"/>
        </a:xfrm>
        <a:prstGeom prst="wedgeRectCallout">
          <a:avLst>
            <a:gd name="adj1" fmla="val -232143"/>
            <a:gd name="adj2" fmla="val -224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Answer</a:t>
          </a:r>
        </a:p>
      </xdr:txBody>
    </xdr:sp>
    <xdr:clientData/>
  </xdr:twoCellAnchor>
  <xdr:twoCellAnchor>
    <xdr:from>
      <xdr:col>10</xdr:col>
      <xdr:colOff>47625</xdr:colOff>
      <xdr:row>19</xdr:row>
      <xdr:rowOff>163286</xdr:rowOff>
    </xdr:from>
    <xdr:to>
      <xdr:col>13</xdr:col>
      <xdr:colOff>27218</xdr:colOff>
      <xdr:row>23</xdr:row>
      <xdr:rowOff>13608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EC91D000-144D-4906-9898-519CC34E745B}"/>
            </a:ext>
          </a:extLst>
        </xdr:cNvPr>
        <xdr:cNvCxnSpPr>
          <a:stCxn id="10" idx="0"/>
        </xdr:cNvCxnSpPr>
      </xdr:nvCxnSpPr>
      <xdr:spPr>
        <a:xfrm rot="5400000" flipH="1" flipV="1">
          <a:off x="6847796" y="3173865"/>
          <a:ext cx="721179" cy="193902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557893</xdr:colOff>
      <xdr:row>8</xdr:row>
      <xdr:rowOff>54429</xdr:rowOff>
    </xdr:from>
    <xdr:to>
      <xdr:col>11</xdr:col>
      <xdr:colOff>557893</xdr:colOff>
      <xdr:row>46</xdr:row>
      <xdr:rowOff>68037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7293429" y="1578429"/>
          <a:ext cx="0" cy="1107621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68036</xdr:colOff>
      <xdr:row>10</xdr:row>
      <xdr:rowOff>40822</xdr:rowOff>
    </xdr:from>
    <xdr:to>
      <xdr:col>10</xdr:col>
      <xdr:colOff>503464</xdr:colOff>
      <xdr:row>22</xdr:row>
      <xdr:rowOff>13607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680357" y="1945822"/>
          <a:ext cx="5946321" cy="225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Draw the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following using Excel: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Pareto diagram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histogram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of numbers shown below:</a:t>
          </a:r>
        </a:p>
      </xdr:txBody>
    </xdr:sp>
    <xdr:clientData/>
  </xdr:twoCellAnchor>
  <xdr:twoCellAnchor>
    <xdr:from>
      <xdr:col>4</xdr:col>
      <xdr:colOff>68036</xdr:colOff>
      <xdr:row>1</xdr:row>
      <xdr:rowOff>163286</xdr:rowOff>
    </xdr:from>
    <xdr:to>
      <xdr:col>11</xdr:col>
      <xdr:colOff>272143</xdr:colOff>
      <xdr:row>6</xdr:row>
      <xdr:rowOff>48986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517322" y="353786"/>
          <a:ext cx="4558392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34</xdr:row>
      <xdr:rowOff>136072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544285" y="1908267"/>
          <a:ext cx="6302829" cy="48136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Calculate the Break-even point 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(in units) 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given the following information:</a:t>
          </a:r>
        </a:p>
        <a:p>
          <a:endParaRPr lang="en-US" sz="20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Fixed cost (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FC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) = $12,000</a:t>
          </a:r>
        </a:p>
        <a:p>
          <a:endParaRPr lang="en-US" sz="20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Direct Labor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(</a:t>
          </a:r>
          <a:r>
            <a:rPr lang="en-US" sz="2000" b="1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DL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) 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 = $3.50 per unit</a:t>
          </a:r>
        </a:p>
        <a:p>
          <a:endParaRPr lang="en-US" sz="20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Material Cost</a:t>
          </a:r>
          <a:r>
            <a:rPr lang="en-US" sz="2000" baseline="0">
              <a:solidFill>
                <a:sysClr val="windowText" lastClr="000000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(</a:t>
          </a:r>
          <a:r>
            <a:rPr lang="en-US" sz="2000" b="1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MC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FrankRuehl" panose="020E0503060101010101" pitchFamily="34" charset="-79"/>
            </a:rPr>
            <a:t>) 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= $1.75 per unit</a:t>
          </a:r>
        </a:p>
        <a:p>
          <a:endParaRPr lang="en-US" sz="20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Variable Cost (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VC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) = $3.25 per unit</a:t>
          </a:r>
        </a:p>
        <a:p>
          <a:endParaRPr lang="en-US" sz="20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Sales Price (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SP</a:t>
          </a:r>
          <a:r>
            <a:rPr lang="en-US" sz="2000" baseline="0">
              <a:latin typeface="Lucida Bright" panose="02040602050505020304" pitchFamily="18" charset="0"/>
              <a:cs typeface="FrankRuehl" panose="020E0503060101010101" pitchFamily="34" charset="-79"/>
            </a:rPr>
            <a:t>) = $12.00 per unit</a:t>
          </a:r>
        </a:p>
      </xdr:txBody>
    </xdr:sp>
    <xdr:clientData/>
  </xdr:twoCellAnchor>
  <xdr:twoCellAnchor>
    <xdr:from>
      <xdr:col>1</xdr:col>
      <xdr:colOff>95251</xdr:colOff>
      <xdr:row>2</xdr:row>
      <xdr:rowOff>43541</xdr:rowOff>
    </xdr:from>
    <xdr:to>
      <xdr:col>3</xdr:col>
      <xdr:colOff>299357</xdr:colOff>
      <xdr:row>7</xdr:row>
      <xdr:rowOff>171450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707572" y="424541"/>
          <a:ext cx="1428749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8</xdr:col>
      <xdr:colOff>13608</xdr:colOff>
      <xdr:row>17</xdr:row>
      <xdr:rowOff>149678</xdr:rowOff>
    </xdr:from>
    <xdr:to>
      <xdr:col>8</xdr:col>
      <xdr:colOff>353787</xdr:colOff>
      <xdr:row>26</xdr:row>
      <xdr:rowOff>40821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4980215" y="3388178"/>
          <a:ext cx="340179" cy="1714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421822</xdr:colOff>
      <xdr:row>18</xdr:row>
      <xdr:rowOff>149680</xdr:rowOff>
    </xdr:from>
    <xdr:to>
      <xdr:col>10</xdr:col>
      <xdr:colOff>381000</xdr:colOff>
      <xdr:row>25</xdr:row>
      <xdr:rowOff>13607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5388429" y="3578680"/>
          <a:ext cx="1183821" cy="1306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Total Variable</a:t>
          </a:r>
          <a:r>
            <a:rPr lang="en-US" sz="1800" baseline="0"/>
            <a:t> Cost per Unit</a:t>
          </a:r>
          <a:endParaRPr lang="en-US" sz="1800"/>
        </a:p>
      </xdr:txBody>
    </xdr:sp>
    <xdr:clientData/>
  </xdr:twoCellAnchor>
  <xdr:twoCellAnchor>
    <xdr:from>
      <xdr:col>23</xdr:col>
      <xdr:colOff>190501</xdr:colOff>
      <xdr:row>30</xdr:row>
      <xdr:rowOff>27214</xdr:rowOff>
    </xdr:from>
    <xdr:to>
      <xdr:col>26</xdr:col>
      <xdr:colOff>176894</xdr:colOff>
      <xdr:row>33</xdr:row>
      <xdr:rowOff>68362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675714B8-2693-4CDE-A880-3EA05E66F4B9}"/>
            </a:ext>
          </a:extLst>
        </xdr:cNvPr>
        <xdr:cNvSpPr/>
      </xdr:nvSpPr>
      <xdr:spPr>
        <a:xfrm>
          <a:off x="12777108" y="5851071"/>
          <a:ext cx="1619250" cy="612648"/>
        </a:xfrm>
        <a:prstGeom prst="wedgeRectCallout">
          <a:avLst>
            <a:gd name="adj1" fmla="val -232143"/>
            <a:gd name="adj2" fmla="val -224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Answer</a:t>
          </a:r>
        </a:p>
      </xdr:txBody>
    </xdr:sp>
    <xdr:clientData/>
  </xdr:twoCellAnchor>
  <xdr:twoCellAnchor>
    <xdr:from>
      <xdr:col>18</xdr:col>
      <xdr:colOff>353784</xdr:colOff>
      <xdr:row>16</xdr:row>
      <xdr:rowOff>54429</xdr:rowOff>
    </xdr:from>
    <xdr:to>
      <xdr:col>26</xdr:col>
      <xdr:colOff>231321</xdr:colOff>
      <xdr:row>23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8332FEE-70B2-4F23-8C93-5CD4B8DA4657}"/>
            </a:ext>
          </a:extLst>
        </xdr:cNvPr>
        <xdr:cNvSpPr txBox="1"/>
      </xdr:nvSpPr>
      <xdr:spPr>
        <a:xfrm>
          <a:off x="10736034" y="3102429"/>
          <a:ext cx="3714751" cy="1401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BEP</a:t>
          </a:r>
          <a:r>
            <a:rPr lang="en-US" sz="2400" baseline="0">
              <a:latin typeface="Lucida Bright" panose="02040602050505020304" pitchFamily="18" charset="0"/>
            </a:rPr>
            <a:t>(units) = FC/(SP-VC)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401412</xdr:colOff>
      <xdr:row>18</xdr:row>
      <xdr:rowOff>81643</xdr:rowOff>
    </xdr:from>
    <xdr:to>
      <xdr:col>11</xdr:col>
      <xdr:colOff>870862</xdr:colOff>
      <xdr:row>18</xdr:row>
      <xdr:rowOff>149680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AF70BF5F-BE81-46C5-AEBB-9814BFFDD88D}"/>
            </a:ext>
          </a:extLst>
        </xdr:cNvPr>
        <xdr:cNvCxnSpPr>
          <a:stCxn id="3" idx="0"/>
        </xdr:cNvCxnSpPr>
      </xdr:nvCxnSpPr>
      <xdr:spPr>
        <a:xfrm rot="5400000" flipH="1" flipV="1">
          <a:off x="6793368" y="2697616"/>
          <a:ext cx="68037" cy="169409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68037</xdr:rowOff>
    </xdr:from>
    <xdr:to>
      <xdr:col>11</xdr:col>
      <xdr:colOff>585106</xdr:colOff>
      <xdr:row>17</xdr:row>
      <xdr:rowOff>190500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 txBox="1"/>
      </xdr:nvSpPr>
      <xdr:spPr>
        <a:xfrm>
          <a:off x="612321" y="2163537"/>
          <a:ext cx="6708321" cy="148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value of standard deviation of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353787</xdr:colOff>
      <xdr:row>2</xdr:row>
      <xdr:rowOff>27214</xdr:rowOff>
    </xdr:from>
    <xdr:to>
      <xdr:col>2</xdr:col>
      <xdr:colOff>435429</xdr:colOff>
      <xdr:row>6</xdr:row>
      <xdr:rowOff>149680</xdr:rowOff>
    </xdr:to>
    <xdr:sp macro="" textlink="">
      <xdr:nvSpPr>
        <xdr:cNvPr id="22" name="Left Arrow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353787" y="408214"/>
          <a:ext cx="1306285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40822</xdr:colOff>
      <xdr:row>3</xdr:row>
      <xdr:rowOff>108857</xdr:rowOff>
    </xdr:from>
    <xdr:to>
      <xdr:col>13</xdr:col>
      <xdr:colOff>95252</xdr:colOff>
      <xdr:row>56</xdr:row>
      <xdr:rowOff>40821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>
          <a:off x="8001001" y="680357"/>
          <a:ext cx="54430" cy="112667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285751</xdr:colOff>
      <xdr:row>2</xdr:row>
      <xdr:rowOff>68035</xdr:rowOff>
    </xdr:from>
    <xdr:to>
      <xdr:col>11</xdr:col>
      <xdr:colOff>326572</xdr:colOff>
      <xdr:row>6</xdr:row>
      <xdr:rowOff>144235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/>
      </xdr:nvSpPr>
      <xdr:spPr>
        <a:xfrm>
          <a:off x="2122715" y="449035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4 </a:t>
          </a:r>
        </a:p>
      </xdr:txBody>
    </xdr:sp>
    <xdr:clientData/>
  </xdr:twoCellAnchor>
  <xdr:twoCellAnchor>
    <xdr:from>
      <xdr:col>21</xdr:col>
      <xdr:colOff>598714</xdr:colOff>
      <xdr:row>24</xdr:row>
      <xdr:rowOff>258535</xdr:rowOff>
    </xdr:from>
    <xdr:to>
      <xdr:col>24</xdr:col>
      <xdr:colOff>381000</xdr:colOff>
      <xdr:row>27</xdr:row>
      <xdr:rowOff>163611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7A05AB0E-7460-431E-9840-3204BF0CDD6A}"/>
            </a:ext>
          </a:extLst>
        </xdr:cNvPr>
        <xdr:cNvSpPr/>
      </xdr:nvSpPr>
      <xdr:spPr>
        <a:xfrm>
          <a:off x="16559893" y="6109606"/>
          <a:ext cx="1619250" cy="612648"/>
        </a:xfrm>
        <a:prstGeom prst="wedgeRectCallout">
          <a:avLst>
            <a:gd name="adj1" fmla="val -232143"/>
            <a:gd name="adj2" fmla="val -224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Answer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405492</xdr:colOff>
      <xdr:row>6</xdr:row>
      <xdr:rowOff>59871</xdr:rowOff>
    </xdr:from>
    <xdr:to>
      <xdr:col>11</xdr:col>
      <xdr:colOff>405492</xdr:colOff>
      <xdr:row>42</xdr:row>
      <xdr:rowOff>46264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9059635" y="1529442"/>
          <a:ext cx="0" cy="955221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294459</xdr:colOff>
      <xdr:row>7</xdr:row>
      <xdr:rowOff>21227</xdr:rowOff>
    </xdr:from>
    <xdr:to>
      <xdr:col>10</xdr:col>
      <xdr:colOff>208280</xdr:colOff>
      <xdr:row>32</xdr:row>
      <xdr:rowOff>108857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879566" y="1762941"/>
          <a:ext cx="7397750" cy="5965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>
              <a:latin typeface="Lucida Bright" panose="02040602050505020304" pitchFamily="18" charset="0"/>
              <a:cs typeface="FrankRuehl" panose="020E0503060101010101" pitchFamily="34" charset="-79"/>
            </a:rPr>
            <a:t>If:</a:t>
          </a:r>
        </a:p>
        <a:p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>
              <a:latin typeface="Lucida Bright" panose="02040602050505020304" pitchFamily="18" charset="0"/>
              <a:cs typeface="FrankRuehl" panose="020E0503060101010101" pitchFamily="34" charset="-79"/>
            </a:rPr>
            <a:t>The fixed cost is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 $50,000.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The variable labor and material costs are $7 per unit.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The selling price is $12 per unit.</a:t>
          </a:r>
        </a:p>
        <a:p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How many units will have to be produced and sold in order for this company to make $17,000 in profit? </a:t>
          </a:r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</xdr:col>
      <xdr:colOff>312965</xdr:colOff>
      <xdr:row>1</xdr:row>
      <xdr:rowOff>122465</xdr:rowOff>
    </xdr:from>
    <xdr:to>
      <xdr:col>4</xdr:col>
      <xdr:colOff>40821</xdr:colOff>
      <xdr:row>5</xdr:row>
      <xdr:rowOff>195945</xdr:rowOff>
    </xdr:to>
    <xdr:sp macro="" textlink="">
      <xdr:nvSpPr>
        <xdr:cNvPr id="11" name="Left Arrow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98072" y="312965"/>
          <a:ext cx="1483178" cy="1080409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1428751</xdr:colOff>
      <xdr:row>1</xdr:row>
      <xdr:rowOff>68034</xdr:rowOff>
    </xdr:from>
    <xdr:to>
      <xdr:col>11</xdr:col>
      <xdr:colOff>381001</xdr:colOff>
      <xdr:row>5</xdr:row>
      <xdr:rowOff>40820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3769180" y="258534"/>
          <a:ext cx="5265964" cy="97971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3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19</xdr:col>
      <xdr:colOff>54428</xdr:colOff>
      <xdr:row>21</xdr:row>
      <xdr:rowOff>95250</xdr:rowOff>
    </xdr:from>
    <xdr:to>
      <xdr:col>21</xdr:col>
      <xdr:colOff>503464</xdr:colOff>
      <xdr:row>23</xdr:row>
      <xdr:rowOff>177220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7E5C9AE3-DA40-4A83-A2D8-EAD94179E589}"/>
            </a:ext>
          </a:extLst>
        </xdr:cNvPr>
        <xdr:cNvSpPr/>
      </xdr:nvSpPr>
      <xdr:spPr>
        <a:xfrm>
          <a:off x="14722928" y="5320393"/>
          <a:ext cx="1619250" cy="612648"/>
        </a:xfrm>
        <a:prstGeom prst="wedgeRectCallout">
          <a:avLst>
            <a:gd name="adj1" fmla="val -232143"/>
            <a:gd name="adj2" fmla="val -224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Answer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81643</xdr:colOff>
      <xdr:row>1</xdr:row>
      <xdr:rowOff>176892</xdr:rowOff>
    </xdr:from>
    <xdr:to>
      <xdr:col>23</xdr:col>
      <xdr:colOff>272142</xdr:colOff>
      <xdr:row>7</xdr:row>
      <xdr:rowOff>149679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29500" y="367392"/>
          <a:ext cx="6926035" cy="111578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Test</a:t>
          </a:r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1 Problems</a:t>
          </a:r>
          <a:endParaRPr lang="en-US" sz="36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176891</xdr:colOff>
      <xdr:row>2</xdr:row>
      <xdr:rowOff>13607</xdr:rowOff>
    </xdr:from>
    <xdr:to>
      <xdr:col>8</xdr:col>
      <xdr:colOff>530679</xdr:colOff>
      <xdr:row>7</xdr:row>
      <xdr:rowOff>176893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0820" y="394607"/>
          <a:ext cx="1578430" cy="111578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136072</xdr:colOff>
      <xdr:row>11</xdr:row>
      <xdr:rowOff>54428</xdr:rowOff>
    </xdr:from>
    <xdr:to>
      <xdr:col>16</xdr:col>
      <xdr:colOff>408215</xdr:colOff>
      <xdr:row>14</xdr:row>
      <xdr:rowOff>190499</xdr:rowOff>
    </xdr:to>
    <xdr:sp macro="" textlink="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259286" y="2149928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10</xdr:col>
      <xdr:colOff>122464</xdr:colOff>
      <xdr:row>17</xdr:row>
      <xdr:rowOff>68036</xdr:rowOff>
    </xdr:from>
    <xdr:to>
      <xdr:col>16</xdr:col>
      <xdr:colOff>394607</xdr:colOff>
      <xdr:row>21</xdr:row>
      <xdr:rowOff>13607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245678" y="3306536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10</xdr:col>
      <xdr:colOff>95251</xdr:colOff>
      <xdr:row>23</xdr:row>
      <xdr:rowOff>95250</xdr:rowOff>
    </xdr:from>
    <xdr:to>
      <xdr:col>16</xdr:col>
      <xdr:colOff>367394</xdr:colOff>
      <xdr:row>27</xdr:row>
      <xdr:rowOff>40821</xdr:rowOff>
    </xdr:to>
    <xdr:sp macro="" textlink="">
      <xdr:nvSpPr>
        <xdr:cNvPr id="20" name="Rounded Rectangl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218465" y="4476750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  <xdr:twoCellAnchor>
    <xdr:from>
      <xdr:col>10</xdr:col>
      <xdr:colOff>68036</xdr:colOff>
      <xdr:row>29</xdr:row>
      <xdr:rowOff>95251</xdr:rowOff>
    </xdr:from>
    <xdr:to>
      <xdr:col>16</xdr:col>
      <xdr:colOff>340179</xdr:colOff>
      <xdr:row>33</xdr:row>
      <xdr:rowOff>40822</xdr:rowOff>
    </xdr:to>
    <xdr:sp macro="" textlink="">
      <xdr:nvSpPr>
        <xdr:cNvPr id="21" name="Rounded Rectangl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91250" y="5619751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4</a:t>
          </a:r>
        </a:p>
      </xdr:txBody>
    </xdr:sp>
    <xdr:clientData/>
  </xdr:twoCellAnchor>
  <xdr:twoCellAnchor>
    <xdr:from>
      <xdr:col>10</xdr:col>
      <xdr:colOff>81644</xdr:colOff>
      <xdr:row>35</xdr:row>
      <xdr:rowOff>95249</xdr:rowOff>
    </xdr:from>
    <xdr:to>
      <xdr:col>16</xdr:col>
      <xdr:colOff>353787</xdr:colOff>
      <xdr:row>39</xdr:row>
      <xdr:rowOff>40820</xdr:rowOff>
    </xdr:to>
    <xdr:sp macro="" textlink="">
      <xdr:nvSpPr>
        <xdr:cNvPr id="22" name="Rounded Rectangle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204858" y="6762749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20</xdr:col>
      <xdr:colOff>163286</xdr:colOff>
      <xdr:row>11</xdr:row>
      <xdr:rowOff>1</xdr:rowOff>
    </xdr:from>
    <xdr:to>
      <xdr:col>26</xdr:col>
      <xdr:colOff>435430</xdr:colOff>
      <xdr:row>14</xdr:row>
      <xdr:rowOff>136072</xdr:rowOff>
    </xdr:to>
    <xdr:sp macro="" textlink="">
      <xdr:nvSpPr>
        <xdr:cNvPr id="24" name="Rounded Rectangle 2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2409715" y="2095501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20</xdr:col>
      <xdr:colOff>217714</xdr:colOff>
      <xdr:row>16</xdr:row>
      <xdr:rowOff>149679</xdr:rowOff>
    </xdr:from>
    <xdr:to>
      <xdr:col>26</xdr:col>
      <xdr:colOff>489858</xdr:colOff>
      <xdr:row>20</xdr:row>
      <xdr:rowOff>95250</xdr:rowOff>
    </xdr:to>
    <xdr:sp macro="" textlink="">
      <xdr:nvSpPr>
        <xdr:cNvPr id="25" name="Rounded Rectangle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2464143" y="3197679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7</a:t>
          </a:r>
        </a:p>
      </xdr:txBody>
    </xdr:sp>
    <xdr:clientData/>
  </xdr:twoCellAnchor>
  <xdr:twoCellAnchor>
    <xdr:from>
      <xdr:col>20</xdr:col>
      <xdr:colOff>285750</xdr:colOff>
      <xdr:row>23</xdr:row>
      <xdr:rowOff>0</xdr:rowOff>
    </xdr:from>
    <xdr:to>
      <xdr:col>26</xdr:col>
      <xdr:colOff>557894</xdr:colOff>
      <xdr:row>26</xdr:row>
      <xdr:rowOff>136071</xdr:rowOff>
    </xdr:to>
    <xdr:sp macro="" textlink="">
      <xdr:nvSpPr>
        <xdr:cNvPr id="27" name="Rounded Rectangl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2532179" y="4381500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  <xdr:twoCellAnchor>
    <xdr:from>
      <xdr:col>20</xdr:col>
      <xdr:colOff>258534</xdr:colOff>
      <xdr:row>29</xdr:row>
      <xdr:rowOff>13606</xdr:rowOff>
    </xdr:from>
    <xdr:to>
      <xdr:col>26</xdr:col>
      <xdr:colOff>530678</xdr:colOff>
      <xdr:row>32</xdr:row>
      <xdr:rowOff>149677</xdr:rowOff>
    </xdr:to>
    <xdr:sp macro="" textlink="">
      <xdr:nvSpPr>
        <xdr:cNvPr id="28" name="Rounded Rectangle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2504963" y="5538106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20</xdr:col>
      <xdr:colOff>258535</xdr:colOff>
      <xdr:row>35</xdr:row>
      <xdr:rowOff>108857</xdr:rowOff>
    </xdr:from>
    <xdr:to>
      <xdr:col>26</xdr:col>
      <xdr:colOff>530679</xdr:colOff>
      <xdr:row>39</xdr:row>
      <xdr:rowOff>54428</xdr:rowOff>
    </xdr:to>
    <xdr:sp macro="" textlink="">
      <xdr:nvSpPr>
        <xdr:cNvPr id="29" name="Rounded Rectangle 2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2504964" y="6776357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530679</xdr:colOff>
      <xdr:row>10</xdr:row>
      <xdr:rowOff>95249</xdr:rowOff>
    </xdr:from>
    <xdr:to>
      <xdr:col>7</xdr:col>
      <xdr:colOff>272143</xdr:colOff>
      <xdr:row>14</xdr:row>
      <xdr:rowOff>54428</xdr:rowOff>
    </xdr:to>
    <xdr:sp macro="" textlink="">
      <xdr:nvSpPr>
        <xdr:cNvPr id="15" name="Rounded Rectangle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9AD1108-3787-4809-B19C-6798C5E3303F}"/>
            </a:ext>
          </a:extLst>
        </xdr:cNvPr>
        <xdr:cNvSpPr/>
      </xdr:nvSpPr>
      <xdr:spPr>
        <a:xfrm>
          <a:off x="1143000" y="2000249"/>
          <a:ext cx="3415393" cy="721179"/>
        </a:xfrm>
        <a:prstGeom prst="roundRect">
          <a:avLst/>
        </a:prstGeom>
        <a:solidFill>
          <a:schemeClr val="accent2">
            <a:lumMod val="75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FFFF00"/>
              </a:solidFill>
              <a:latin typeface="Lucida Bright" panose="02040602050505020304" pitchFamily="18" charset="0"/>
            </a:rPr>
            <a:t>Inquiry</a:t>
          </a:r>
          <a:r>
            <a:rPr lang="en-US" sz="2800" baseline="0">
              <a:solidFill>
                <a:srgbClr val="FFFF00"/>
              </a:solidFill>
              <a:latin typeface="Lucida Bright" panose="02040602050505020304" pitchFamily="18" charset="0"/>
            </a:rPr>
            <a:t> Form</a:t>
          </a:r>
          <a:endParaRPr lang="en-US" sz="2800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81644</xdr:rowOff>
    </xdr:from>
    <xdr:to>
      <xdr:col>11</xdr:col>
      <xdr:colOff>258535</xdr:colOff>
      <xdr:row>18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734785" y="1986644"/>
          <a:ext cx="6259286" cy="2680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4, 6, 8, 9, 9, 19, 10, 11, 22, 3, 7</a:t>
          </a:r>
        </a:p>
        <a:p>
          <a:endParaRPr lang="en-US" sz="20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What is the value of the intercept of the best fitted line?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163286</xdr:colOff>
      <xdr:row>2</xdr:row>
      <xdr:rowOff>122464</xdr:rowOff>
    </xdr:from>
    <xdr:to>
      <xdr:col>11</xdr:col>
      <xdr:colOff>367393</xdr:colOff>
      <xdr:row>7</xdr:row>
      <xdr:rowOff>8164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2612572" y="503464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16</xdr:col>
      <xdr:colOff>571502</xdr:colOff>
      <xdr:row>11</xdr:row>
      <xdr:rowOff>258535</xdr:rowOff>
    </xdr:from>
    <xdr:to>
      <xdr:col>26</xdr:col>
      <xdr:colOff>462643</xdr:colOff>
      <xdr:row>27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585106</xdr:colOff>
      <xdr:row>28</xdr:row>
      <xdr:rowOff>68036</xdr:rowOff>
    </xdr:from>
    <xdr:to>
      <xdr:col>19</xdr:col>
      <xdr:colOff>272142</xdr:colOff>
      <xdr:row>33</xdr:row>
      <xdr:rowOff>136072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 txBox="1"/>
      </xdr:nvSpPr>
      <xdr:spPr>
        <a:xfrm>
          <a:off x="8545285" y="7239000"/>
          <a:ext cx="3701143" cy="102053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rgbClr val="FFFF00"/>
              </a:solidFill>
            </a:rPr>
            <a:t>The value of the intercept is: 0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11</xdr:col>
      <xdr:colOff>244929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734785" y="1986645"/>
          <a:ext cx="8749394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Given the following data find the cumulative relative frequency</a:t>
          </a:r>
          <a:r>
            <a:rPr lang="en-US" sz="11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for week 10.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2</xdr:col>
      <xdr:colOff>204107</xdr:colOff>
      <xdr:row>7</xdr:row>
      <xdr:rowOff>81645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693964" y="530679"/>
          <a:ext cx="12926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95250</xdr:rowOff>
    </xdr:from>
    <xdr:to>
      <xdr:col>11</xdr:col>
      <xdr:colOff>557893</xdr:colOff>
      <xdr:row>46</xdr:row>
      <xdr:rowOff>108858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9797143" y="1619250"/>
          <a:ext cx="0" cy="872217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816428</xdr:colOff>
      <xdr:row>2</xdr:row>
      <xdr:rowOff>149678</xdr:rowOff>
    </xdr:from>
    <xdr:to>
      <xdr:col>7</xdr:col>
      <xdr:colOff>299357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/>
      </xdr:nvSpPr>
      <xdr:spPr>
        <a:xfrm>
          <a:off x="2598964" y="530678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8</xdr:col>
      <xdr:colOff>244929</xdr:colOff>
      <xdr:row>31</xdr:row>
      <xdr:rowOff>40821</xdr:rowOff>
    </xdr:from>
    <xdr:to>
      <xdr:col>11</xdr:col>
      <xdr:colOff>27214</xdr:colOff>
      <xdr:row>34</xdr:row>
      <xdr:rowOff>81969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27BD5C0E-01A4-4367-87A8-260CCA9D2067}"/>
            </a:ext>
          </a:extLst>
        </xdr:cNvPr>
        <xdr:cNvSpPr/>
      </xdr:nvSpPr>
      <xdr:spPr>
        <a:xfrm>
          <a:off x="8191500" y="7769678"/>
          <a:ext cx="1619250" cy="612648"/>
        </a:xfrm>
        <a:prstGeom prst="wedgeRectCallout">
          <a:avLst>
            <a:gd name="adj1" fmla="val -232143"/>
            <a:gd name="adj2" fmla="val -224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Answer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598715</xdr:colOff>
      <xdr:row>1</xdr:row>
      <xdr:rowOff>4896</xdr:rowOff>
    </xdr:from>
    <xdr:to>
      <xdr:col>3</xdr:col>
      <xdr:colOff>95250</xdr:colOff>
      <xdr:row>8</xdr:row>
      <xdr:rowOff>19050</xdr:rowOff>
    </xdr:to>
    <xdr:sp macro="" textlink="">
      <xdr:nvSpPr>
        <xdr:cNvPr id="10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79BA9-C671-433D-9218-82C74ED14B9F}"/>
            </a:ext>
          </a:extLst>
        </xdr:cNvPr>
        <xdr:cNvSpPr/>
      </xdr:nvSpPr>
      <xdr:spPr>
        <a:xfrm>
          <a:off x="2398940" y="195396"/>
          <a:ext cx="1515835" cy="13476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616676</xdr:colOff>
      <xdr:row>2</xdr:row>
      <xdr:rowOff>106680</xdr:rowOff>
    </xdr:from>
    <xdr:to>
      <xdr:col>12</xdr:col>
      <xdr:colOff>655320</xdr:colOff>
      <xdr:row>7</xdr:row>
      <xdr:rowOff>176349</xdr:rowOff>
    </xdr:to>
    <xdr:sp macro="" textlink="">
      <xdr:nvSpPr>
        <xdr:cNvPr id="11" name="Rounded Rectangle 2">
          <a:extLst>
            <a:ext uri="{FF2B5EF4-FFF2-40B4-BE49-F238E27FC236}">
              <a16:creationId xmlns:a16="http://schemas.microsoft.com/office/drawing/2014/main" id="{193B820E-F070-4E29-82CC-5E2BFF3D77A3}"/>
            </a:ext>
          </a:extLst>
        </xdr:cNvPr>
        <xdr:cNvSpPr/>
      </xdr:nvSpPr>
      <xdr:spPr>
        <a:xfrm>
          <a:off x="5807801" y="487680"/>
          <a:ext cx="7049044" cy="1022169"/>
        </a:xfrm>
        <a:prstGeom prst="roundRect">
          <a:avLst/>
        </a:prstGeom>
        <a:solidFill>
          <a:schemeClr val="accent2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FFFF00"/>
              </a:solidFill>
              <a:latin typeface="Lucida Bright" panose="02040602050505020304" pitchFamily="18" charset="0"/>
            </a:rPr>
            <a:t>Inquiry Form</a:t>
          </a:r>
          <a:endParaRPr lang="en-US" sz="32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555170</xdr:colOff>
      <xdr:row>11</xdr:row>
      <xdr:rowOff>149680</xdr:rowOff>
    </xdr:from>
    <xdr:to>
      <xdr:col>9</xdr:col>
      <xdr:colOff>367393</xdr:colOff>
      <xdr:row>32</xdr:row>
      <xdr:rowOff>57149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D1775F-00F6-46EB-9D44-501DB077379F}"/>
            </a:ext>
          </a:extLst>
        </xdr:cNvPr>
        <xdr:cNvSpPr txBox="1"/>
      </xdr:nvSpPr>
      <xdr:spPr>
        <a:xfrm>
          <a:off x="555170" y="2245180"/>
          <a:ext cx="9880148" cy="3907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Your name: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section (Day):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time: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</xdr:txBody>
    </xdr:sp>
    <xdr:clientData/>
  </xdr:twoCellAnchor>
  <xdr:twoCellAnchor>
    <xdr:from>
      <xdr:col>0</xdr:col>
      <xdr:colOff>539930</xdr:colOff>
      <xdr:row>39</xdr:row>
      <xdr:rowOff>73480</xdr:rowOff>
    </xdr:from>
    <xdr:to>
      <xdr:col>9</xdr:col>
      <xdr:colOff>352153</xdr:colOff>
      <xdr:row>86</xdr:row>
      <xdr:rowOff>11975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5287128-9718-4344-ABE9-86B4C70CB30F}"/>
            </a:ext>
          </a:extLst>
        </xdr:cNvPr>
        <xdr:cNvSpPr txBox="1"/>
      </xdr:nvSpPr>
      <xdr:spPr>
        <a:xfrm>
          <a:off x="539930" y="7607755"/>
          <a:ext cx="9880148" cy="889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60960</xdr:colOff>
      <xdr:row>89</xdr:row>
      <xdr:rowOff>152400</xdr:rowOff>
    </xdr:from>
    <xdr:to>
      <xdr:col>9</xdr:col>
      <xdr:colOff>498023</xdr:colOff>
      <xdr:row>136</xdr:row>
      <xdr:rowOff>90895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095D943-CD00-4F01-A7D2-B9C6F0F616FF}"/>
            </a:ext>
          </a:extLst>
        </xdr:cNvPr>
        <xdr:cNvSpPr txBox="1"/>
      </xdr:nvSpPr>
      <xdr:spPr>
        <a:xfrm>
          <a:off x="670560" y="17211675"/>
          <a:ext cx="9895388" cy="889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0</xdr:colOff>
      <xdr:row>142</xdr:row>
      <xdr:rowOff>0</xdr:rowOff>
    </xdr:from>
    <xdr:to>
      <xdr:col>9</xdr:col>
      <xdr:colOff>437063</xdr:colOff>
      <xdr:row>188</xdr:row>
      <xdr:rowOff>121375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40174DB-381C-438A-BBCF-D6738EE87E22}"/>
            </a:ext>
          </a:extLst>
        </xdr:cNvPr>
        <xdr:cNvSpPr txBox="1"/>
      </xdr:nvSpPr>
      <xdr:spPr>
        <a:xfrm>
          <a:off x="609600" y="27155775"/>
          <a:ext cx="9895388" cy="888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13</xdr:col>
      <xdr:colOff>198120</xdr:colOff>
      <xdr:row>2</xdr:row>
      <xdr:rowOff>106680</xdr:rowOff>
    </xdr:from>
    <xdr:to>
      <xdr:col>23</xdr:col>
      <xdr:colOff>133350</xdr:colOff>
      <xdr:row>21</xdr:row>
      <xdr:rowOff>171450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E3ACADB-F20E-4B7B-867A-2EBFC8650556}"/>
            </a:ext>
          </a:extLst>
        </xdr:cNvPr>
        <xdr:cNvSpPr txBox="1"/>
      </xdr:nvSpPr>
      <xdr:spPr>
        <a:xfrm>
          <a:off x="13237845" y="487680"/>
          <a:ext cx="6926580" cy="3684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If you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would like me to review any of your test answers please fill this </a:t>
          </a:r>
          <a:r>
            <a:rPr lang="en-US" sz="2400" b="1" baseline="0">
              <a:solidFill>
                <a:srgbClr val="800000"/>
              </a:solidFill>
              <a:latin typeface="Lucida Bright" panose="02040602050505020304" pitchFamily="18" charset="0"/>
              <a:ea typeface="+mn-ea"/>
              <a:cs typeface="+mn-cs"/>
            </a:rPr>
            <a:t>Inquiry Form.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algn="l"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 done, please:</a:t>
          </a:r>
        </a:p>
        <a:p>
          <a:pPr eaLnBrk="1" fontAlgn="auto" latinLnBrk="0" hangingPunct="1"/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1.  Save this file.</a:t>
          </a:r>
        </a:p>
        <a:p>
          <a:pPr eaLnBrk="1" fontAlgn="auto" latinLnBrk="0" hangingPunct="1"/>
          <a:r>
            <a:rPr lang="en-US" sz="24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2. </a:t>
          </a:r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E-mail the entire file to:</a:t>
          </a:r>
        </a:p>
        <a:p>
          <a:pPr eaLnBrk="1" fontAlgn="auto" latinLnBrk="0" hangingPunct="1"/>
          <a:endParaRPr lang="en-US" sz="2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dpodobas@csusm.edu</a:t>
          </a:r>
        </a:p>
        <a:p>
          <a:pPr eaLnBrk="1" fontAlgn="auto" latinLnBrk="0" hangingPunct="1"/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38100</xdr:colOff>
      <xdr:row>194</xdr:row>
      <xdr:rowOff>76200</xdr:rowOff>
    </xdr:from>
    <xdr:to>
      <xdr:col>9</xdr:col>
      <xdr:colOff>475163</xdr:colOff>
      <xdr:row>241</xdr:row>
      <xdr:rowOff>7075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C294E64-9DBC-4426-A121-01D6463651A8}"/>
            </a:ext>
          </a:extLst>
        </xdr:cNvPr>
        <xdr:cNvSpPr txBox="1"/>
      </xdr:nvSpPr>
      <xdr:spPr>
        <a:xfrm>
          <a:off x="647700" y="37137975"/>
          <a:ext cx="9895388" cy="888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81642</xdr:colOff>
      <xdr:row>2</xdr:row>
      <xdr:rowOff>149679</xdr:rowOff>
    </xdr:from>
    <xdr:to>
      <xdr:col>3</xdr:col>
      <xdr:colOff>176892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3963" y="530679"/>
          <a:ext cx="1319893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27214</xdr:colOff>
      <xdr:row>2</xdr:row>
      <xdr:rowOff>81642</xdr:rowOff>
    </xdr:from>
    <xdr:to>
      <xdr:col>11</xdr:col>
      <xdr:colOff>231321</xdr:colOff>
      <xdr:row>6</xdr:row>
      <xdr:rowOff>157842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476500" y="462642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10</xdr:col>
      <xdr:colOff>435428</xdr:colOff>
      <xdr:row>34</xdr:row>
      <xdr:rowOff>122463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612321" y="209550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following information: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 Find the z score 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x= 250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=240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s= 20</a:t>
              </a:r>
            </a:p>
            <a:p>
              <a:endParaRPr lang="en-US" sz="20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=25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612321" y="209550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following information: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 Find the z score 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x= 250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=240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s= 20</a:t>
              </a:r>
            </a:p>
            <a:p>
              <a:endParaRPr lang="en-US" sz="20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=25</a:t>
              </a:r>
            </a:p>
            <a:p>
              <a:endParaRPr lang="en-US" sz="20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17</xdr:col>
      <xdr:colOff>557893</xdr:colOff>
      <xdr:row>13</xdr:row>
      <xdr:rowOff>163286</xdr:rowOff>
    </xdr:from>
    <xdr:to>
      <xdr:col>23</xdr:col>
      <xdr:colOff>530678</xdr:colOff>
      <xdr:row>18</xdr:row>
      <xdr:rowOff>81643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81ABB5-52EF-41BA-BD12-A1BE820BE59F}"/>
            </a:ext>
          </a:extLst>
        </xdr:cNvPr>
        <xdr:cNvSpPr txBox="1"/>
      </xdr:nvSpPr>
      <xdr:spPr>
        <a:xfrm>
          <a:off x="10967357" y="2639786"/>
          <a:ext cx="3810000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>
              <a:latin typeface="Lucida Bright" panose="02040602050505020304" pitchFamily="18" charset="0"/>
            </a:rPr>
            <a:t>a) the z score = 0.5</a:t>
          </a:r>
        </a:p>
      </xdr:txBody>
    </xdr:sp>
    <xdr:clientData/>
  </xdr:twoCellAnchor>
  <xdr:twoCellAnchor>
    <xdr:from>
      <xdr:col>17</xdr:col>
      <xdr:colOff>601436</xdr:colOff>
      <xdr:row>24</xdr:row>
      <xdr:rowOff>166007</xdr:rowOff>
    </xdr:from>
    <xdr:to>
      <xdr:col>23</xdr:col>
      <xdr:colOff>544285</xdr:colOff>
      <xdr:row>29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A6A2151-BCFF-450E-B10A-74DE41138BBA}"/>
            </a:ext>
          </a:extLst>
        </xdr:cNvPr>
        <xdr:cNvSpPr txBox="1"/>
      </xdr:nvSpPr>
      <xdr:spPr>
        <a:xfrm>
          <a:off x="11010900" y="4710793"/>
          <a:ext cx="3780064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>
              <a:latin typeface="Lucida Bright" panose="02040602050505020304" pitchFamily="18" charset="0"/>
            </a:rPr>
            <a:t>b) the value</a:t>
          </a:r>
          <a:r>
            <a:rPr lang="en-US" sz="1800" baseline="0">
              <a:latin typeface="Lucida Bright" panose="02040602050505020304" pitchFamily="18" charset="0"/>
            </a:rPr>
            <a:t> of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Lucida Bright" panose="02040602050505020304" pitchFamily="18" charset="0"/>
              <a:cs typeface="+mn-cs"/>
            </a:rPr>
            <a:t> </a:t>
          </a:r>
          <a:r>
            <a:rPr lang="en-US" sz="1800">
              <a:latin typeface="Lucida Bright" panose="02040602050505020304" pitchFamily="18" charset="0"/>
            </a:rPr>
            <a:t>= 245</a:t>
          </a:r>
        </a:p>
      </xdr:txBody>
    </xdr:sp>
    <xdr:clientData/>
  </xdr:twoCellAnchor>
  <xdr:twoCellAnchor>
    <xdr:from>
      <xdr:col>8</xdr:col>
      <xdr:colOff>435429</xdr:colOff>
      <xdr:row>24</xdr:row>
      <xdr:rowOff>163285</xdr:rowOff>
    </xdr:from>
    <xdr:to>
      <xdr:col>13</xdr:col>
      <xdr:colOff>571500</xdr:colOff>
      <xdr:row>35</xdr:row>
      <xdr:rowOff>81643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F0B4082-874F-45CD-979C-3EEB4B34E033}"/>
            </a:ext>
          </a:extLst>
        </xdr:cNvPr>
        <xdr:cNvCxnSpPr/>
      </xdr:nvCxnSpPr>
      <xdr:spPr>
        <a:xfrm>
          <a:off x="5334000" y="4708071"/>
          <a:ext cx="3197679" cy="20138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20</xdr:row>
      <xdr:rowOff>27214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34786" y="1986646"/>
          <a:ext cx="8637816" cy="18505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Given the following decision tree: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a) Select the alternative that has the highest EMV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 What is that value?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54432</xdr:colOff>
      <xdr:row>6</xdr:row>
      <xdr:rowOff>187777</xdr:rowOff>
    </xdr:from>
    <xdr:to>
      <xdr:col>12</xdr:col>
      <xdr:colOff>68036</xdr:colOff>
      <xdr:row>29</xdr:row>
      <xdr:rowOff>27215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11593289" y="1330777"/>
          <a:ext cx="13604" cy="449308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476249</xdr:colOff>
      <xdr:row>2</xdr:row>
      <xdr:rowOff>149678</xdr:rowOff>
    </xdr:from>
    <xdr:to>
      <xdr:col>8</xdr:col>
      <xdr:colOff>244928</xdr:colOff>
      <xdr:row>7</xdr:row>
      <xdr:rowOff>35378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925535" y="530678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4</xdr:col>
      <xdr:colOff>0</xdr:colOff>
      <xdr:row>25</xdr:row>
      <xdr:rowOff>68036</xdr:rowOff>
    </xdr:from>
    <xdr:to>
      <xdr:col>4</xdr:col>
      <xdr:colOff>789214</xdr:colOff>
      <xdr:row>29</xdr:row>
      <xdr:rowOff>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49286" y="7443107"/>
          <a:ext cx="789214" cy="85725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3</xdr:col>
      <xdr:colOff>503465</xdr:colOff>
      <xdr:row>34</xdr:row>
      <xdr:rowOff>54428</xdr:rowOff>
    </xdr:from>
    <xdr:to>
      <xdr:col>4</xdr:col>
      <xdr:colOff>748393</xdr:colOff>
      <xdr:row>37</xdr:row>
      <xdr:rowOff>217714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40429" y="9511392"/>
          <a:ext cx="857250" cy="857251"/>
        </a:xfrm>
        <a:prstGeom prst="ellipse">
          <a:avLst/>
        </a:prstGeom>
        <a:solidFill>
          <a:srgbClr val="8E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B</a:t>
          </a:r>
        </a:p>
      </xdr:txBody>
    </xdr:sp>
    <xdr:clientData/>
  </xdr:twoCellAnchor>
  <xdr:twoCellAnchor>
    <xdr:from>
      <xdr:col>3</xdr:col>
      <xdr:colOff>557894</xdr:colOff>
      <xdr:row>43</xdr:row>
      <xdr:rowOff>95250</xdr:rowOff>
    </xdr:from>
    <xdr:to>
      <xdr:col>4</xdr:col>
      <xdr:colOff>734786</xdr:colOff>
      <xdr:row>47</xdr:row>
      <xdr:rowOff>68036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394858" y="10817679"/>
          <a:ext cx="789214" cy="7347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C</a:t>
          </a:r>
        </a:p>
      </xdr:txBody>
    </xdr:sp>
    <xdr:clientData/>
  </xdr:twoCellAnchor>
  <xdr:twoCellAnchor>
    <xdr:from>
      <xdr:col>4</xdr:col>
      <xdr:colOff>394607</xdr:colOff>
      <xdr:row>25</xdr:row>
      <xdr:rowOff>68036</xdr:rowOff>
    </xdr:from>
    <xdr:to>
      <xdr:col>7</xdr:col>
      <xdr:colOff>830036</xdr:colOff>
      <xdr:row>25</xdr:row>
      <xdr:rowOff>68036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>
          <a:stCxn id="10" idx="0"/>
        </xdr:cNvCxnSpPr>
      </xdr:nvCxnSpPr>
      <xdr:spPr>
        <a:xfrm>
          <a:off x="2843893" y="7443107"/>
          <a:ext cx="51979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394607</xdr:colOff>
      <xdr:row>29</xdr:row>
      <xdr:rowOff>1</xdr:rowOff>
    </xdr:from>
    <xdr:to>
      <xdr:col>7</xdr:col>
      <xdr:colOff>762000</xdr:colOff>
      <xdr:row>29</xdr:row>
      <xdr:rowOff>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>
          <a:stCxn id="10" idx="4"/>
        </xdr:cNvCxnSpPr>
      </xdr:nvCxnSpPr>
      <xdr:spPr>
        <a:xfrm>
          <a:off x="2843893" y="8300358"/>
          <a:ext cx="512989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319768</xdr:colOff>
      <xdr:row>34</xdr:row>
      <xdr:rowOff>40822</xdr:rowOff>
    </xdr:from>
    <xdr:to>
      <xdr:col>7</xdr:col>
      <xdr:colOff>816429</xdr:colOff>
      <xdr:row>34</xdr:row>
      <xdr:rowOff>54428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>
          <a:stCxn id="12" idx="0"/>
        </xdr:cNvCxnSpPr>
      </xdr:nvCxnSpPr>
      <xdr:spPr>
        <a:xfrm flipV="1">
          <a:off x="2769054" y="9497786"/>
          <a:ext cx="5259161" cy="136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319768</xdr:colOff>
      <xdr:row>37</xdr:row>
      <xdr:rowOff>217714</xdr:rowOff>
    </xdr:from>
    <xdr:to>
      <xdr:col>7</xdr:col>
      <xdr:colOff>734786</xdr:colOff>
      <xdr:row>37</xdr:row>
      <xdr:rowOff>217714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>
          <a:stCxn id="12" idx="4"/>
        </xdr:cNvCxnSpPr>
      </xdr:nvCxnSpPr>
      <xdr:spPr>
        <a:xfrm>
          <a:off x="2769054" y="10368643"/>
          <a:ext cx="51775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340179</xdr:colOff>
      <xdr:row>43</xdr:row>
      <xdr:rowOff>81643</xdr:rowOff>
    </xdr:from>
    <xdr:to>
      <xdr:col>7</xdr:col>
      <xdr:colOff>693964</xdr:colOff>
      <xdr:row>43</xdr:row>
      <xdr:rowOff>95250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>
          <a:stCxn id="14" idx="0"/>
        </xdr:cNvCxnSpPr>
      </xdr:nvCxnSpPr>
      <xdr:spPr>
        <a:xfrm flipV="1">
          <a:off x="2789465" y="11620500"/>
          <a:ext cx="5116285" cy="136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340179</xdr:colOff>
      <xdr:row>46</xdr:row>
      <xdr:rowOff>217715</xdr:rowOff>
    </xdr:from>
    <xdr:to>
      <xdr:col>7</xdr:col>
      <xdr:colOff>816428</xdr:colOff>
      <xdr:row>46</xdr:row>
      <xdr:rowOff>217715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>
          <a:stCxn id="14" idx="4"/>
        </xdr:cNvCxnSpPr>
      </xdr:nvCxnSpPr>
      <xdr:spPr>
        <a:xfrm flipV="1">
          <a:off x="2789465" y="12450536"/>
          <a:ext cx="523874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435429</xdr:colOff>
      <xdr:row>27</xdr:row>
      <xdr:rowOff>34019</xdr:rowOff>
    </xdr:from>
    <xdr:to>
      <xdr:col>4</xdr:col>
      <xdr:colOff>0</xdr:colOff>
      <xdr:row>36</xdr:row>
      <xdr:rowOff>27214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>
          <a:endCxn id="10" idx="2"/>
        </xdr:cNvCxnSpPr>
      </xdr:nvCxnSpPr>
      <xdr:spPr>
        <a:xfrm flipV="1">
          <a:off x="1660072" y="7871733"/>
          <a:ext cx="789214" cy="2075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435429</xdr:colOff>
      <xdr:row>36</xdr:row>
      <xdr:rowOff>20411</xdr:rowOff>
    </xdr:from>
    <xdr:to>
      <xdr:col>3</xdr:col>
      <xdr:colOff>503465</xdr:colOff>
      <xdr:row>36</xdr:row>
      <xdr:rowOff>27214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>
          <a:endCxn id="12" idx="2"/>
        </xdr:cNvCxnSpPr>
      </xdr:nvCxnSpPr>
      <xdr:spPr>
        <a:xfrm flipV="1">
          <a:off x="1660072" y="9940018"/>
          <a:ext cx="680357" cy="68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435429</xdr:colOff>
      <xdr:row>36</xdr:row>
      <xdr:rowOff>27214</xdr:rowOff>
    </xdr:from>
    <xdr:to>
      <xdr:col>3</xdr:col>
      <xdr:colOff>557894</xdr:colOff>
      <xdr:row>45</xdr:row>
      <xdr:rowOff>81643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>
          <a:endCxn id="14" idx="2"/>
        </xdr:cNvCxnSpPr>
      </xdr:nvCxnSpPr>
      <xdr:spPr>
        <a:xfrm>
          <a:off x="1660072" y="9416143"/>
          <a:ext cx="734786" cy="17689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503463</xdr:colOff>
      <xdr:row>34</xdr:row>
      <xdr:rowOff>54428</xdr:rowOff>
    </xdr:from>
    <xdr:to>
      <xdr:col>2</xdr:col>
      <xdr:colOff>394605</xdr:colOff>
      <xdr:row>38</xdr:row>
      <xdr:rowOff>29935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503463" y="9552214"/>
          <a:ext cx="1115785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Start</a:t>
          </a:r>
        </a:p>
      </xdr:txBody>
    </xdr:sp>
    <xdr:clientData/>
  </xdr:twoCellAnchor>
  <xdr:twoCellAnchor>
    <xdr:from>
      <xdr:col>10</xdr:col>
      <xdr:colOff>489857</xdr:colOff>
      <xdr:row>31</xdr:row>
      <xdr:rowOff>122464</xdr:rowOff>
    </xdr:from>
    <xdr:to>
      <xdr:col>16</xdr:col>
      <xdr:colOff>326570</xdr:colOff>
      <xdr:row>38</xdr:row>
      <xdr:rowOff>122464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0595E6-8588-4834-A195-299C1BBCC98C}"/>
            </a:ext>
          </a:extLst>
        </xdr:cNvPr>
        <xdr:cNvSpPr txBox="1"/>
      </xdr:nvSpPr>
      <xdr:spPr>
        <a:xfrm>
          <a:off x="10804071" y="6381750"/>
          <a:ext cx="3578678" cy="1646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The</a:t>
          </a:r>
          <a:r>
            <a:rPr lang="en-US" sz="1800" baseline="0"/>
            <a:t> selected alternative is B</a:t>
          </a:r>
        </a:p>
        <a:p>
          <a:endParaRPr lang="en-US" sz="1800" baseline="0"/>
        </a:p>
        <a:p>
          <a:r>
            <a:rPr lang="en-US" sz="1800" baseline="0"/>
            <a:t>The EMV of this alternative is: 21</a:t>
          </a:r>
          <a:endParaRPr lang="en-US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122466</xdr:colOff>
      <xdr:row>9</xdr:row>
      <xdr:rowOff>54431</xdr:rowOff>
    </xdr:from>
    <xdr:to>
      <xdr:col>8</xdr:col>
      <xdr:colOff>312965</xdr:colOff>
      <xdr:row>25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734787" y="1768931"/>
          <a:ext cx="8123464" cy="3823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Using the decision table shown below: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I) LaPlace Method: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a) select the best alternative</a:t>
          </a: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 write the calculated value for that alternative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II)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=0.8)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a) select the best alternative</a:t>
          </a: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b)write the calculated value for that alternative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2</xdr:colOff>
      <xdr:row>6</xdr:row>
      <xdr:rowOff>119742</xdr:rowOff>
    </xdr:from>
    <xdr:to>
      <xdr:col>9</xdr:col>
      <xdr:colOff>2</xdr:colOff>
      <xdr:row>44</xdr:row>
      <xdr:rowOff>133351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9157609" y="1262742"/>
          <a:ext cx="0" cy="817789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2</xdr:row>
      <xdr:rowOff>163286</xdr:rowOff>
    </xdr:from>
    <xdr:to>
      <xdr:col>8</xdr:col>
      <xdr:colOff>340179</xdr:colOff>
      <xdr:row>7</xdr:row>
      <xdr:rowOff>48986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020786" y="544286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8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9:Q41"/>
  <sheetViews>
    <sheetView showRowColHeaders="0" tabSelected="1" zoomScale="70" zoomScaleNormal="70" workbookViewId="0">
      <selection activeCell="Z24" sqref="Z24"/>
    </sheetView>
  </sheetViews>
  <sheetFormatPr defaultColWidth="9.140625" defaultRowHeight="15" x14ac:dyDescent="0.25"/>
  <cols>
    <col min="1" max="16384" width="9.140625" style="1"/>
  </cols>
  <sheetData>
    <row r="39" spans="15:17" x14ac:dyDescent="0.25">
      <c r="O39" s="82"/>
      <c r="P39" s="82"/>
      <c r="Q39" s="82"/>
    </row>
    <row r="40" spans="15:17" x14ac:dyDescent="0.25">
      <c r="O40" s="82"/>
      <c r="P40" s="82"/>
      <c r="Q40" s="82"/>
    </row>
    <row r="41" spans="15:17" x14ac:dyDescent="0.25">
      <c r="O41" s="82"/>
      <c r="P41" s="82"/>
      <c r="Q41" s="82"/>
    </row>
  </sheetData>
  <sheetProtection algorithmName="SHA-512" hashValue="trjU+119uYC8rJH1yF7l3DSGZHr48oOpn1y/4OqEmzXrgKaNyH2h+IPaBwgCieYOpdMvJ1+ONts+mAdKi/MFfA==" saltValue="QyBEyl0rdIL0653X5z5mqA==" spinCount="100000" sheet="1" selectLockedCells="1" selectUnlockedCells="1"/>
  <mergeCells count="1">
    <mergeCell ref="O39:Q41"/>
  </mergeCells>
  <pageMargins left="0.7" right="0.7" top="0.75" bottom="0.75" header="0.3" footer="0.3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D12:T29"/>
  <sheetViews>
    <sheetView showRowColHeaders="0" zoomScale="70" zoomScaleNormal="70" workbookViewId="0">
      <selection activeCell="Z30" sqref="A1:Z30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2" spans="10:12" x14ac:dyDescent="0.25">
      <c r="J12" s="87">
        <f>(10/125)*100</f>
        <v>8</v>
      </c>
      <c r="K12" s="88"/>
      <c r="L12" s="89"/>
    </row>
    <row r="13" spans="10:12" x14ac:dyDescent="0.25">
      <c r="J13" s="90"/>
      <c r="K13" s="91"/>
      <c r="L13" s="92"/>
    </row>
    <row r="14" spans="10:12" x14ac:dyDescent="0.25">
      <c r="J14" s="93"/>
      <c r="K14" s="94"/>
      <c r="L14" s="95"/>
    </row>
    <row r="17" spans="4:20" ht="15" customHeight="1" x14ac:dyDescent="0.25">
      <c r="R17" s="50"/>
      <c r="S17" s="51"/>
      <c r="T17" s="51"/>
    </row>
    <row r="18" spans="4:20" ht="15" customHeight="1" x14ac:dyDescent="0.25">
      <c r="J18" s="117">
        <f>(10/40)*100</f>
        <v>25</v>
      </c>
      <c r="K18" s="118"/>
      <c r="L18" s="119"/>
      <c r="R18" s="51"/>
      <c r="S18" s="52"/>
      <c r="T18" s="52"/>
    </row>
    <row r="19" spans="4:20" x14ac:dyDescent="0.25">
      <c r="J19" s="120"/>
      <c r="K19" s="121"/>
      <c r="L19" s="122"/>
    </row>
    <row r="20" spans="4:20" x14ac:dyDescent="0.25">
      <c r="J20" s="123"/>
      <c r="K20" s="124"/>
      <c r="L20" s="125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sheetProtection algorithmName="SHA-512" hashValue="4o8YliO6oYwGidEOag3pf0m2CxI6/Bz7B7aBA4vNcq+WURQlpHRr5twX0ixnHefiAN1/Yu6SPXRonAEJEz4/4w==" saltValue="6r3bHfa2+i/NKAisPf3C4w==" spinCount="100000" sheet="1" objects="1" scenarios="1"/>
  <mergeCells count="2">
    <mergeCell ref="J12:L14"/>
    <mergeCell ref="J18:L20"/>
  </mergeCells>
  <pageMargins left="0.7" right="0.7" top="0.75" bottom="0.75" header="0.3" footer="0.3"/>
  <pageSetup scale="5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26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26"/>
      <c r="L39" s="41"/>
      <c r="M39" s="41"/>
    </row>
    <row r="40" spans="2:19" x14ac:dyDescent="0.25">
      <c r="C40" s="41"/>
      <c r="D40" s="41"/>
      <c r="E40" s="127"/>
      <c r="F40" s="127"/>
      <c r="G40" s="127"/>
      <c r="H40" s="127"/>
      <c r="I40" s="41"/>
      <c r="J40" s="41"/>
      <c r="K40" s="41"/>
      <c r="L40" s="41"/>
      <c r="M40" s="41"/>
    </row>
    <row r="41" spans="2:19" x14ac:dyDescent="0.25">
      <c r="C41" s="41"/>
      <c r="D41" s="41"/>
      <c r="E41" s="127"/>
      <c r="F41" s="127"/>
      <c r="G41" s="127"/>
      <c r="H41" s="127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9:T51"/>
  <sheetViews>
    <sheetView showRowColHeaders="0" zoomScale="70" zoomScaleNormal="70" workbookViewId="0">
      <selection activeCell="AI44" sqref="A1:AI4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9" spans="2:18" x14ac:dyDescent="0.25">
      <c r="N19" s="128">
        <f>4.5+3.75+2.25</f>
        <v>10.5</v>
      </c>
      <c r="O19" s="129"/>
      <c r="P19" s="129"/>
      <c r="Q19" s="129"/>
      <c r="R19" s="130"/>
    </row>
    <row r="20" spans="2:18" x14ac:dyDescent="0.25">
      <c r="N20" s="131"/>
      <c r="O20" s="132"/>
      <c r="P20" s="132"/>
      <c r="Q20" s="132"/>
      <c r="R20" s="133"/>
    </row>
    <row r="21" spans="2:18" ht="23.25" customHeight="1" x14ac:dyDescent="0.25">
      <c r="N21" s="134"/>
      <c r="O21" s="135"/>
      <c r="P21" s="135"/>
      <c r="Q21" s="135"/>
      <c r="R21" s="136"/>
    </row>
    <row r="25" spans="2:18" x14ac:dyDescent="0.25">
      <c r="N25" s="137">
        <f>17000/(1-(10.5/25))</f>
        <v>29310.344827586203</v>
      </c>
      <c r="O25" s="138"/>
      <c r="P25" s="138"/>
      <c r="Q25" s="138"/>
      <c r="R25" s="139"/>
    </row>
    <row r="26" spans="2:18" x14ac:dyDescent="0.25">
      <c r="N26" s="140"/>
      <c r="O26" s="141"/>
      <c r="P26" s="141"/>
      <c r="Q26" s="141"/>
      <c r="R26" s="142"/>
    </row>
    <row r="27" spans="2:18" x14ac:dyDescent="0.25">
      <c r="N27" s="143"/>
      <c r="O27" s="144"/>
      <c r="P27" s="144"/>
      <c r="Q27" s="144"/>
      <c r="R27" s="145"/>
    </row>
    <row r="28" spans="2:18" x14ac:dyDescent="0.25">
      <c r="B28" s="41"/>
      <c r="C28" s="41"/>
      <c r="D28" s="41"/>
      <c r="E28" s="41"/>
      <c r="F28" s="41"/>
    </row>
    <row r="29" spans="2:18" x14ac:dyDescent="0.25">
      <c r="B29" s="41"/>
      <c r="C29" s="41"/>
      <c r="D29" s="41"/>
      <c r="E29" s="41"/>
      <c r="F29" s="41"/>
      <c r="I29" s="41"/>
      <c r="J29" s="41"/>
      <c r="K29" s="41"/>
      <c r="L29" s="41"/>
    </row>
    <row r="30" spans="2:18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18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18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26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26"/>
      <c r="L39" s="41"/>
      <c r="M39" s="41"/>
    </row>
    <row r="40" spans="2:19" x14ac:dyDescent="0.25">
      <c r="C40" s="41"/>
      <c r="D40" s="41"/>
      <c r="E40" s="127"/>
      <c r="F40" s="127"/>
      <c r="G40" s="127"/>
      <c r="H40" s="127"/>
      <c r="I40" s="41"/>
      <c r="J40" s="41"/>
      <c r="K40" s="41"/>
      <c r="L40" s="41"/>
      <c r="M40" s="41"/>
    </row>
    <row r="41" spans="2:19" x14ac:dyDescent="0.25">
      <c r="C41" s="41"/>
      <c r="D41" s="41"/>
      <c r="E41" s="127"/>
      <c r="F41" s="127"/>
      <c r="G41" s="127"/>
      <c r="H41" s="127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sheetProtection algorithmName="SHA-512" hashValue="C4gL6aTOCsAbGMU9QAFyzCZ75xYQSXOOgyg9hkZZvUk7FEcjBjWCpTYWKkV4ngH4oaWIszcxm2pcvVwT7u6HJQ==" saltValue="nwkwXnXNfIfnGGFZaFplQg==" spinCount="100000" sheet="1" objects="1" scenarios="1"/>
  <mergeCells count="5">
    <mergeCell ref="K38:K39"/>
    <mergeCell ref="E40:F41"/>
    <mergeCell ref="G40:H41"/>
    <mergeCell ref="N19:R21"/>
    <mergeCell ref="N25:R27"/>
  </mergeCells>
  <pageMargins left="0.7" right="0.7" top="0.75" bottom="0.75" header="0.3" footer="0.3"/>
  <pageSetup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26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26"/>
      <c r="L39" s="41"/>
      <c r="M39" s="41"/>
    </row>
    <row r="40" spans="2:19" x14ac:dyDescent="0.25">
      <c r="C40" s="41"/>
      <c r="D40" s="41"/>
      <c r="E40" s="127"/>
      <c r="F40" s="127"/>
      <c r="G40" s="127"/>
      <c r="H40" s="127"/>
      <c r="I40" s="41"/>
      <c r="J40" s="41"/>
      <c r="K40" s="41"/>
      <c r="L40" s="41"/>
      <c r="M40" s="41"/>
    </row>
    <row r="41" spans="2:19" x14ac:dyDescent="0.25">
      <c r="C41" s="41"/>
      <c r="D41" s="41"/>
      <c r="E41" s="127"/>
      <c r="F41" s="127"/>
      <c r="G41" s="127"/>
      <c r="H41" s="127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8:T51"/>
  <sheetViews>
    <sheetView showRowColHeaders="0" zoomScale="70" zoomScaleNormal="70" workbookViewId="0">
      <selection activeCell="AG43" sqref="A1:AG43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17" x14ac:dyDescent="0.25">
      <c r="M18" s="146">
        <f>3.5+1.75+3.25</f>
        <v>8.5</v>
      </c>
      <c r="N18" s="146"/>
      <c r="O18" s="146"/>
      <c r="P18" s="146"/>
      <c r="Q18" s="146"/>
    </row>
    <row r="19" spans="2:17" x14ac:dyDescent="0.25">
      <c r="M19" s="146"/>
      <c r="N19" s="146"/>
      <c r="O19" s="146"/>
      <c r="P19" s="146"/>
      <c r="Q19" s="146"/>
    </row>
    <row r="20" spans="2:17" x14ac:dyDescent="0.25">
      <c r="M20" s="146"/>
      <c r="N20" s="146"/>
      <c r="O20" s="146"/>
      <c r="P20" s="146"/>
      <c r="Q20" s="146"/>
    </row>
    <row r="21" spans="2:17" ht="23.25" customHeight="1" x14ac:dyDescent="0.25"/>
    <row r="24" spans="2:17" ht="15" customHeight="1" x14ac:dyDescent="0.25">
      <c r="M24" s="147">
        <f>12000/(12-8.5)</f>
        <v>3428.5714285714284</v>
      </c>
      <c r="N24" s="147"/>
      <c r="O24" s="147"/>
      <c r="P24" s="147"/>
      <c r="Q24" s="147"/>
    </row>
    <row r="25" spans="2:17" ht="15" customHeight="1" x14ac:dyDescent="0.25">
      <c r="M25" s="147"/>
      <c r="N25" s="147"/>
      <c r="O25" s="147"/>
      <c r="P25" s="147"/>
      <c r="Q25" s="147"/>
    </row>
    <row r="26" spans="2:17" ht="15" customHeight="1" x14ac:dyDescent="0.25">
      <c r="M26" s="147"/>
      <c r="N26" s="147"/>
      <c r="O26" s="147"/>
      <c r="P26" s="147"/>
      <c r="Q26" s="147"/>
    </row>
    <row r="28" spans="2:17" x14ac:dyDescent="0.25">
      <c r="B28" s="41"/>
      <c r="C28" s="41"/>
      <c r="D28" s="41"/>
      <c r="E28" s="41"/>
      <c r="F28" s="41"/>
    </row>
    <row r="29" spans="2:17" x14ac:dyDescent="0.25">
      <c r="B29" s="41"/>
      <c r="C29" s="41"/>
      <c r="D29" s="41"/>
      <c r="E29" s="41"/>
      <c r="F29" s="41"/>
      <c r="I29" s="41"/>
      <c r="J29" s="41"/>
      <c r="K29" s="41"/>
      <c r="L29" s="41"/>
    </row>
    <row r="30" spans="2:17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17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17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26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26"/>
      <c r="L39" s="41"/>
      <c r="M39" s="41"/>
    </row>
    <row r="40" spans="2:19" x14ac:dyDescent="0.25">
      <c r="C40" s="41"/>
      <c r="D40" s="41"/>
      <c r="E40" s="127"/>
      <c r="F40" s="127"/>
      <c r="G40" s="127"/>
      <c r="H40" s="127"/>
      <c r="I40" s="41"/>
      <c r="J40" s="41"/>
      <c r="K40" s="41"/>
      <c r="L40" s="41"/>
      <c r="M40" s="41"/>
    </row>
    <row r="41" spans="2:19" x14ac:dyDescent="0.25">
      <c r="C41" s="41"/>
      <c r="D41" s="41"/>
      <c r="E41" s="127"/>
      <c r="F41" s="127"/>
      <c r="G41" s="127"/>
      <c r="H41" s="127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sheetProtection algorithmName="SHA-512" hashValue="LK/VlcxuzPEJztJ2bipGEuncWDLB5vejdwdaucn0YH1S9CkIxAqwaitEnfrFZlay2SvFReo9l7b45UmN9Osfhg==" saltValue="G/aIL3nKSzJENlRHbeBhsA==" spinCount="100000" sheet="1" objects="1" scenarios="1"/>
  <sortState xmlns:xlrd2="http://schemas.microsoft.com/office/spreadsheetml/2017/richdata2" ref="N19:W27">
    <sortCondition ref="N18"/>
  </sortState>
  <mergeCells count="5">
    <mergeCell ref="K38:K39"/>
    <mergeCell ref="E40:F41"/>
    <mergeCell ref="G40:H41"/>
    <mergeCell ref="M18:Q20"/>
    <mergeCell ref="M24:Q26"/>
  </mergeCells>
  <pageMargins left="0.7" right="0.7" top="0.75" bottom="0.75" header="0.3" footer="0.3"/>
  <pageSetup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5:S30"/>
  <sheetViews>
    <sheetView showRowColHeaders="0" zoomScale="70" zoomScaleNormal="70" workbookViewId="0">
      <selection activeCell="AB39" sqref="A1:AB39"/>
    </sheetView>
  </sheetViews>
  <sheetFormatPr defaultColWidth="9.140625" defaultRowHeight="15" x14ac:dyDescent="0.25"/>
  <cols>
    <col min="1" max="15" width="9.140625" style="1"/>
    <col min="16" max="16" width="11" style="1" customWidth="1"/>
    <col min="17" max="17" width="9.140625" style="1"/>
    <col min="18" max="18" width="42.140625" style="1" customWidth="1"/>
    <col min="19" max="19" width="20.7109375" style="1" customWidth="1"/>
    <col min="20" max="16384" width="9.140625" style="1"/>
  </cols>
  <sheetData>
    <row r="15" spans="15:19" ht="15.75" thickBot="1" x14ac:dyDescent="0.3"/>
    <row r="16" spans="15:19" ht="25.5" x14ac:dyDescent="0.35">
      <c r="O16" s="4"/>
      <c r="P16" s="70">
        <v>3</v>
      </c>
      <c r="R16" s="72" t="s">
        <v>16</v>
      </c>
      <c r="S16" s="72"/>
    </row>
    <row r="17" spans="2:19" ht="25.5" x14ac:dyDescent="0.35">
      <c r="O17" s="4"/>
      <c r="P17" s="70">
        <v>7</v>
      </c>
      <c r="R17"/>
      <c r="S17"/>
    </row>
    <row r="18" spans="2:19" ht="25.5" x14ac:dyDescent="0.35">
      <c r="O18" s="4"/>
      <c r="P18" s="70">
        <v>9</v>
      </c>
      <c r="R18" t="s">
        <v>17</v>
      </c>
      <c r="S18">
        <v>40.9</v>
      </c>
    </row>
    <row r="19" spans="2:19" ht="26.25" thickBot="1" x14ac:dyDescent="0.4">
      <c r="O19" s="4"/>
      <c r="P19" s="70">
        <v>15</v>
      </c>
      <c r="R19" t="s">
        <v>18</v>
      </c>
      <c r="S19">
        <v>22.311656146507815</v>
      </c>
    </row>
    <row r="20" spans="2:19" ht="26.25" thickBot="1" x14ac:dyDescent="0.4">
      <c r="B20" s="54">
        <v>3</v>
      </c>
      <c r="C20" s="55">
        <v>7</v>
      </c>
      <c r="D20" s="55">
        <v>9</v>
      </c>
      <c r="E20" s="55">
        <v>15</v>
      </c>
      <c r="F20" s="55">
        <v>22</v>
      </c>
      <c r="G20" s="55">
        <v>68</v>
      </c>
      <c r="H20" s="55">
        <v>232</v>
      </c>
      <c r="I20" s="55">
        <v>1</v>
      </c>
      <c r="J20" s="55">
        <v>5</v>
      </c>
      <c r="K20" s="55">
        <v>47</v>
      </c>
      <c r="O20" s="4"/>
      <c r="P20" s="70">
        <v>22</v>
      </c>
      <c r="R20" t="s">
        <v>19</v>
      </c>
      <c r="S20">
        <v>12</v>
      </c>
    </row>
    <row r="21" spans="2:19" ht="25.5" x14ac:dyDescent="0.35">
      <c r="O21" s="4"/>
      <c r="P21" s="70">
        <v>68</v>
      </c>
      <c r="R21" t="s">
        <v>20</v>
      </c>
      <c r="S21" t="e">
        <v>#N/A</v>
      </c>
    </row>
    <row r="22" spans="2:19" ht="26.25" x14ac:dyDescent="0.35">
      <c r="O22" s="4"/>
      <c r="P22" s="70">
        <v>232</v>
      </c>
      <c r="R22" s="76" t="s">
        <v>21</v>
      </c>
      <c r="S22" s="77">
        <v>70.555651793460171</v>
      </c>
    </row>
    <row r="23" spans="2:19" ht="25.5" x14ac:dyDescent="0.35">
      <c r="O23" s="4"/>
      <c r="P23" s="70">
        <v>1</v>
      </c>
      <c r="R23" t="s">
        <v>22</v>
      </c>
      <c r="S23">
        <v>4978.1000000000004</v>
      </c>
    </row>
    <row r="24" spans="2:19" ht="25.5" x14ac:dyDescent="0.35">
      <c r="O24" s="4"/>
      <c r="P24" s="70">
        <v>5</v>
      </c>
      <c r="R24" t="s">
        <v>23</v>
      </c>
      <c r="S24">
        <v>7.4921036538275283</v>
      </c>
    </row>
    <row r="25" spans="2:19" ht="25.5" x14ac:dyDescent="0.35">
      <c r="O25" s="4"/>
      <c r="P25" s="70">
        <v>47</v>
      </c>
      <c r="R25" t="s">
        <v>24</v>
      </c>
      <c r="S25">
        <v>2.6648874383834751</v>
      </c>
    </row>
    <row r="26" spans="2:19" x14ac:dyDescent="0.25">
      <c r="R26" t="s">
        <v>25</v>
      </c>
      <c r="S26">
        <v>231</v>
      </c>
    </row>
    <row r="27" spans="2:19" x14ac:dyDescent="0.25">
      <c r="R27" t="s">
        <v>26</v>
      </c>
      <c r="S27">
        <v>1</v>
      </c>
    </row>
    <row r="28" spans="2:19" x14ac:dyDescent="0.25">
      <c r="R28" t="s">
        <v>27</v>
      </c>
      <c r="S28">
        <v>232</v>
      </c>
    </row>
    <row r="29" spans="2:19" x14ac:dyDescent="0.25">
      <c r="R29" t="s">
        <v>28</v>
      </c>
      <c r="S29">
        <v>409</v>
      </c>
    </row>
    <row r="30" spans="2:19" ht="15.75" thickBot="1" x14ac:dyDescent="0.3">
      <c r="R30" s="71" t="s">
        <v>29</v>
      </c>
      <c r="S30" s="71">
        <v>10</v>
      </c>
    </row>
  </sheetData>
  <sheetProtection algorithmName="SHA-512" hashValue="sp1/6EYRV3dU3f4kUIvC9g01GCkMUxj9HjZR9l+MPlQK+LWScg+wI+jXOEL3Ua638VTXEh4nbkL8sISYGYlS9g==" saltValue="4/yvYd838CsaQ9QEuPM3jA==" spinCount="100000" sheet="1" objects="1" scenarios="1"/>
  <sortState xmlns:xlrd2="http://schemas.microsoft.com/office/spreadsheetml/2017/richdata2" ref="S14:S43">
    <sortCondition ref="S14"/>
  </sortState>
  <pageMargins left="0.7" right="0.7" top="0.75" bottom="0.75" header="0.3" footer="0.3"/>
  <pageSetup scale="4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148"/>
      <c r="F3" s="148"/>
      <c r="G3" s="148"/>
      <c r="H3" s="148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149" t="s">
        <v>35</v>
      </c>
      <c r="N16" s="149"/>
      <c r="O16" s="149"/>
      <c r="P16" s="149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150"/>
      <c r="R19" s="150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E3:N24"/>
  <sheetViews>
    <sheetView showRowColHeaders="0" zoomScale="70" zoomScaleNormal="70" workbookViewId="0">
      <selection activeCell="W38" sqref="A1:W38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19.5703125" style="1" customWidth="1"/>
    <col min="14" max="14" width="17.85546875" style="1" customWidth="1"/>
    <col min="15" max="16384" width="8.85546875" style="1"/>
  </cols>
  <sheetData>
    <row r="3" spans="5:14" ht="21" x14ac:dyDescent="0.35">
      <c r="E3" s="148"/>
      <c r="F3" s="148"/>
      <c r="G3" s="148"/>
      <c r="H3" s="148"/>
    </row>
    <row r="4" spans="5:14" ht="21" x14ac:dyDescent="0.35">
      <c r="E4" s="30"/>
      <c r="F4" s="30"/>
      <c r="G4" s="30"/>
      <c r="H4" s="30"/>
    </row>
    <row r="5" spans="5:14" ht="21" x14ac:dyDescent="0.35">
      <c r="E5" s="30"/>
      <c r="F5" s="30"/>
      <c r="G5" s="30"/>
      <c r="H5" s="30"/>
    </row>
    <row r="6" spans="5:14" ht="21" x14ac:dyDescent="0.35">
      <c r="E6" s="31"/>
      <c r="F6" s="31"/>
      <c r="G6" s="31"/>
      <c r="H6" s="31"/>
    </row>
    <row r="7" spans="5:14" ht="21" x14ac:dyDescent="0.35">
      <c r="E7" s="31"/>
      <c r="F7" s="31"/>
      <c r="G7" s="31"/>
      <c r="H7" s="31"/>
    </row>
    <row r="12" spans="5:14" ht="27" x14ac:dyDescent="0.25">
      <c r="N12" s="78">
        <v>50000</v>
      </c>
    </row>
    <row r="14" spans="5:14" ht="27" x14ac:dyDescent="0.25">
      <c r="N14" s="78">
        <v>7</v>
      </c>
    </row>
    <row r="16" spans="5:14" ht="27" x14ac:dyDescent="0.25">
      <c r="N16" s="78">
        <v>12</v>
      </c>
    </row>
    <row r="18" spans="14:14" ht="24.75" x14ac:dyDescent="0.25">
      <c r="N18" s="80">
        <v>13399.999999999995</v>
      </c>
    </row>
    <row r="19" spans="14:14" ht="22.5" customHeight="1" x14ac:dyDescent="0.25"/>
    <row r="20" spans="14:14" ht="27" x14ac:dyDescent="0.25">
      <c r="N20" s="78">
        <f>N12+(N18*N14)</f>
        <v>143799.99999999994</v>
      </c>
    </row>
    <row r="22" spans="14:14" ht="27" x14ac:dyDescent="0.25">
      <c r="N22" s="78">
        <f>N18*N16</f>
        <v>160799.99999999994</v>
      </c>
    </row>
    <row r="24" spans="14:14" ht="27" x14ac:dyDescent="0.25">
      <c r="N24" s="78">
        <f>N22-N20</f>
        <v>17000</v>
      </c>
    </row>
  </sheetData>
  <sheetProtection algorithmName="SHA-512" hashValue="PGdjwJ8erYVCKAyyGQ7hUh3J192NeIx6EHNNs5yUwjv+g9rTrTJEWhOyAhcHHJErgAup1mo7iHIju1MN9q4WeQ==" saltValue="SUYi4hcYtg1NQyEjQjtfBQ==" spinCount="100000" sheet="1" objects="1" scenarios="1"/>
  <mergeCells count="1">
    <mergeCell ref="E3:H3"/>
  </mergeCells>
  <pageMargins left="0.7" right="0.7" top="0.75" bottom="0.75" header="0.3" footer="0.3"/>
  <pageSetup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151" t="s">
        <v>30</v>
      </c>
      <c r="Q25" s="151"/>
      <c r="R25" s="151"/>
    </row>
    <row r="26" spans="15:18" ht="15" customHeight="1" x14ac:dyDescent="0.25">
      <c r="P26" s="151"/>
      <c r="Q26" s="151"/>
      <c r="R26" s="151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70" zoomScaleNormal="70" workbookViewId="0"/>
  </sheetViews>
  <sheetFormatPr defaultColWidth="9.140625" defaultRowHeight="15" x14ac:dyDescent="0.25"/>
  <cols>
    <col min="1" max="16384" width="9.140625" style="1"/>
  </cols>
  <sheetData/>
  <sheetProtection algorithmName="SHA-512" hashValue="ry3cYJZbNyPPrbx+OD3TBmtlq1gmAZC8Wdfh2LH1YeNAguv+vfqslfbiqZVzw6P1ikOvyt72VHnri/4xUc4mLA==" saltValue="CKnQjd7hwddtFPl4e3YsBA==" spinCount="100000" sheet="1" objects="1" scenarios="1"/>
  <pageMargins left="0.7" right="0.7" top="0.75" bottom="0.75" header="0.3" footer="0.3"/>
  <pageSetup scale="4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O12:O24"/>
  <sheetViews>
    <sheetView showRowColHeaders="0" zoomScale="70" zoomScaleNormal="70" workbookViewId="0">
      <selection activeCell="AH43" sqref="A1:AH43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/>
    </row>
    <row r="13" spans="15:15" ht="26.25" x14ac:dyDescent="0.4">
      <c r="O13" s="8"/>
    </row>
    <row r="14" spans="15:15" ht="25.5" x14ac:dyDescent="0.25">
      <c r="O14" s="68">
        <v>4</v>
      </c>
    </row>
    <row r="15" spans="15:15" ht="25.5" x14ac:dyDescent="0.25">
      <c r="O15" s="69">
        <v>6</v>
      </c>
    </row>
    <row r="16" spans="15:15" ht="25.5" x14ac:dyDescent="0.25">
      <c r="O16" s="69">
        <v>8</v>
      </c>
    </row>
    <row r="17" spans="15:15" ht="25.5" x14ac:dyDescent="0.25">
      <c r="O17" s="69">
        <v>9</v>
      </c>
    </row>
    <row r="18" spans="15:15" ht="25.5" x14ac:dyDescent="0.25">
      <c r="O18" s="69">
        <v>9</v>
      </c>
    </row>
    <row r="19" spans="15:15" ht="25.5" x14ac:dyDescent="0.25">
      <c r="O19" s="69">
        <v>19</v>
      </c>
    </row>
    <row r="20" spans="15:15" ht="25.5" x14ac:dyDescent="0.25">
      <c r="O20" s="69">
        <v>10</v>
      </c>
    </row>
    <row r="21" spans="15:15" ht="25.5" x14ac:dyDescent="0.25">
      <c r="O21" s="69">
        <v>11</v>
      </c>
    </row>
    <row r="22" spans="15:15" ht="25.5" x14ac:dyDescent="0.25">
      <c r="O22" s="69">
        <v>22</v>
      </c>
    </row>
    <row r="23" spans="15:15" ht="27" customHeight="1" x14ac:dyDescent="0.25">
      <c r="O23" s="69">
        <v>3</v>
      </c>
    </row>
    <row r="24" spans="15:15" ht="27.75" customHeight="1" x14ac:dyDescent="0.25">
      <c r="O24" s="69">
        <v>7</v>
      </c>
    </row>
  </sheetData>
  <sheetProtection algorithmName="SHA-512" hashValue="1i8Ihp28FVSVRVZ22TkMPiabqZ7OE40pALG48ol1n6p60LvRXnShNVjI/N9cd/s8uY2Uu/FbKLwtUgOt5fWDiA==" saltValue="ZtzE+X1taYIrvyQiYjKvjQ==" spinCount="100000" sheet="1" objects="1" scenarios="1"/>
  <pageMargins left="0.7" right="0.7" top="0.75" bottom="0.75" header="0.3" footer="0.3"/>
  <pageSetup scale="4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6:F28"/>
  <sheetViews>
    <sheetView showRowColHeaders="0" zoomScale="70" zoomScaleNormal="70" workbookViewId="0"/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5" width="20.5703125" style="1" customWidth="1"/>
    <col min="6" max="6" width="19.42578125" style="1" customWidth="1"/>
    <col min="7" max="16384" width="9.140625" style="1"/>
  </cols>
  <sheetData>
    <row r="16" ht="15.75" thickBot="1" x14ac:dyDescent="0.3"/>
    <row r="17" spans="2:6" ht="85.5" customHeight="1" thickBot="1" x14ac:dyDescent="0.3">
      <c r="B17" s="63" t="s">
        <v>15</v>
      </c>
      <c r="C17" s="64" t="s">
        <v>0</v>
      </c>
      <c r="D17" s="64" t="s">
        <v>1</v>
      </c>
      <c r="E17" s="64" t="s">
        <v>43</v>
      </c>
      <c r="F17" s="64" t="s">
        <v>2</v>
      </c>
    </row>
    <row r="18" spans="2:6" ht="20.25" thickBot="1" x14ac:dyDescent="0.3">
      <c r="B18" s="56">
        <v>1</v>
      </c>
      <c r="C18" s="57">
        <v>6</v>
      </c>
      <c r="D18" s="75">
        <f>C18/$C$28</f>
        <v>2.7027027027027029E-2</v>
      </c>
      <c r="E18" s="75">
        <f>D18</f>
        <v>2.7027027027027029E-2</v>
      </c>
      <c r="F18" s="57">
        <v>6</v>
      </c>
    </row>
    <row r="19" spans="2:6" ht="20.25" thickBot="1" x14ac:dyDescent="0.3">
      <c r="B19" s="56">
        <v>2</v>
      </c>
      <c r="C19" s="57">
        <v>18</v>
      </c>
      <c r="D19" s="75">
        <f t="shared" ref="D19:D28" si="0">C19/$C$28</f>
        <v>8.1081081081081086E-2</v>
      </c>
      <c r="E19" s="75">
        <f>E18+D19</f>
        <v>0.10810810810810811</v>
      </c>
      <c r="F19" s="57">
        <f>F18+C19</f>
        <v>24</v>
      </c>
    </row>
    <row r="20" spans="2:6" ht="20.25" thickBot="1" x14ac:dyDescent="0.3">
      <c r="B20" s="56">
        <v>3</v>
      </c>
      <c r="C20" s="57">
        <v>34</v>
      </c>
      <c r="D20" s="75">
        <f t="shared" si="0"/>
        <v>0.15315315315315314</v>
      </c>
      <c r="E20" s="75">
        <f t="shared" ref="E20:E27" si="1">E19+D20</f>
        <v>0.26126126126126126</v>
      </c>
      <c r="F20" s="57">
        <f>F19+C20</f>
        <v>58</v>
      </c>
    </row>
    <row r="21" spans="2:6" ht="20.25" thickBot="1" x14ac:dyDescent="0.3">
      <c r="B21" s="56">
        <v>4</v>
      </c>
      <c r="C21" s="57">
        <v>48</v>
      </c>
      <c r="D21" s="75">
        <f t="shared" si="0"/>
        <v>0.21621621621621623</v>
      </c>
      <c r="E21" s="75">
        <f t="shared" si="1"/>
        <v>0.47747747747747749</v>
      </c>
      <c r="F21" s="57">
        <f t="shared" ref="F21:F27" si="2">F20+C21</f>
        <v>106</v>
      </c>
    </row>
    <row r="22" spans="2:6" ht="20.25" thickBot="1" x14ac:dyDescent="0.3">
      <c r="B22" s="56">
        <v>5</v>
      </c>
      <c r="C22" s="57">
        <v>38</v>
      </c>
      <c r="D22" s="75">
        <f t="shared" si="0"/>
        <v>0.17117117117117117</v>
      </c>
      <c r="E22" s="75">
        <f t="shared" si="1"/>
        <v>0.64864864864864868</v>
      </c>
      <c r="F22" s="57">
        <f t="shared" si="2"/>
        <v>144</v>
      </c>
    </row>
    <row r="23" spans="2:6" ht="20.25" thickBot="1" x14ac:dyDescent="0.3">
      <c r="B23" s="56">
        <v>6</v>
      </c>
      <c r="C23" s="57">
        <v>34</v>
      </c>
      <c r="D23" s="75">
        <f t="shared" si="0"/>
        <v>0.15315315315315314</v>
      </c>
      <c r="E23" s="75">
        <f t="shared" si="1"/>
        <v>0.80180180180180183</v>
      </c>
      <c r="F23" s="57">
        <f t="shared" si="2"/>
        <v>178</v>
      </c>
    </row>
    <row r="24" spans="2:6" ht="20.25" thickBot="1" x14ac:dyDescent="0.3">
      <c r="B24" s="56">
        <v>7</v>
      </c>
      <c r="C24" s="57">
        <v>16</v>
      </c>
      <c r="D24" s="75">
        <f t="shared" si="0"/>
        <v>7.2072072072072071E-2</v>
      </c>
      <c r="E24" s="75">
        <f t="shared" si="1"/>
        <v>0.87387387387387394</v>
      </c>
      <c r="F24" s="57">
        <f t="shared" si="2"/>
        <v>194</v>
      </c>
    </row>
    <row r="25" spans="2:6" ht="20.25" thickBot="1" x14ac:dyDescent="0.3">
      <c r="B25" s="56">
        <v>8</v>
      </c>
      <c r="C25" s="57">
        <v>6</v>
      </c>
      <c r="D25" s="75">
        <f t="shared" si="0"/>
        <v>2.7027027027027029E-2</v>
      </c>
      <c r="E25" s="75">
        <f t="shared" si="1"/>
        <v>0.90090090090090102</v>
      </c>
      <c r="F25" s="57">
        <f t="shared" si="2"/>
        <v>200</v>
      </c>
    </row>
    <row r="26" spans="2:6" ht="24.75" customHeight="1" thickBot="1" x14ac:dyDescent="0.3">
      <c r="B26" s="56">
        <v>9</v>
      </c>
      <c r="C26" s="57">
        <v>16</v>
      </c>
      <c r="D26" s="75">
        <f t="shared" si="0"/>
        <v>7.2072072072072071E-2</v>
      </c>
      <c r="E26" s="75">
        <f t="shared" si="1"/>
        <v>0.97297297297297314</v>
      </c>
      <c r="F26" s="57">
        <f t="shared" si="2"/>
        <v>216</v>
      </c>
    </row>
    <row r="27" spans="2:6" ht="22.5" customHeight="1" thickBot="1" x14ac:dyDescent="0.3">
      <c r="B27" s="56">
        <v>10</v>
      </c>
      <c r="C27" s="57">
        <v>6</v>
      </c>
      <c r="D27" s="75">
        <f t="shared" si="0"/>
        <v>2.7027027027027029E-2</v>
      </c>
      <c r="E27" s="79">
        <f t="shared" si="1"/>
        <v>1.0000000000000002</v>
      </c>
      <c r="F27" s="57">
        <f t="shared" si="2"/>
        <v>222</v>
      </c>
    </row>
    <row r="28" spans="2:6" ht="27" customHeight="1" thickBot="1" x14ac:dyDescent="0.3">
      <c r="C28" s="57">
        <f>SUM(C18:C27)</f>
        <v>222</v>
      </c>
      <c r="D28" s="75">
        <f t="shared" si="0"/>
        <v>1</v>
      </c>
      <c r="E28" s="75">
        <f>E27</f>
        <v>1.0000000000000002</v>
      </c>
    </row>
  </sheetData>
  <sheetProtection algorithmName="SHA-512" hashValue="xdUo7eawYeBSNTzugwzYeBaJdXFbWX5eA+7jidWjtXFshFlfTV5wDtgwSoBWDSf9opj13n2+mpKQVKHrUBReKQ==" saltValue="f2Zh0ML4Xu5cf62XFGLV1Q==" spinCount="100000" sheet="1" objects="1" scenarios="1"/>
  <pageMargins left="0.7" right="0.7" top="0.75" bottom="0.75" header="0.3" footer="0.3"/>
  <pageSetup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5:X36"/>
  <sheetViews>
    <sheetView zoomScale="40" zoomScaleNormal="40" workbookViewId="0"/>
  </sheetViews>
  <sheetFormatPr defaultColWidth="9.140625" defaultRowHeight="15" x14ac:dyDescent="0.25"/>
  <cols>
    <col min="1" max="1" width="9.140625" style="1"/>
    <col min="2" max="2" width="17.85546875" style="1" customWidth="1"/>
    <col min="3" max="3" width="30.28515625" style="1" customWidth="1"/>
    <col min="4" max="4" width="20.5703125" style="1" customWidth="1"/>
    <col min="5" max="5" width="21.28515625" style="1" customWidth="1"/>
    <col min="6" max="6" width="23.42578125" style="1" customWidth="1"/>
    <col min="7" max="7" width="10.140625" style="1" customWidth="1"/>
    <col min="8" max="11" width="9.140625" style="1"/>
    <col min="12" max="12" width="13.7109375" style="1" customWidth="1"/>
    <col min="13" max="13" width="12.5703125" style="1" customWidth="1"/>
    <col min="14" max="14" width="11.140625" style="1" customWidth="1"/>
    <col min="15" max="15" width="12.28515625" style="1" customWidth="1"/>
    <col min="16" max="16" width="13" style="1" customWidth="1"/>
    <col min="17" max="17" width="11.5703125" style="1" customWidth="1"/>
    <col min="18" max="18" width="11.140625" style="1" customWidth="1"/>
    <col min="19" max="16384" width="9.140625" style="1"/>
  </cols>
  <sheetData>
    <row r="25" spans="1:24" x14ac:dyDescent="0.25">
      <c r="A25" s="41"/>
      <c r="B25" s="41"/>
      <c r="C25" s="41"/>
    </row>
    <row r="26" spans="1:24" x14ac:dyDescent="0.25">
      <c r="A26" s="41"/>
      <c r="B26" s="41"/>
      <c r="C26" s="41"/>
    </row>
    <row r="27" spans="1:24" x14ac:dyDescent="0.25">
      <c r="A27" s="41"/>
      <c r="B27" s="41"/>
      <c r="N27"/>
      <c r="O27"/>
      <c r="P27"/>
      <c r="Q27"/>
      <c r="R27"/>
      <c r="S27"/>
      <c r="T27"/>
      <c r="U27"/>
      <c r="V27"/>
      <c r="W27"/>
      <c r="X27"/>
    </row>
    <row r="28" spans="1:24" x14ac:dyDescent="0.25">
      <c r="A28" s="41"/>
      <c r="B28" s="41"/>
      <c r="N28"/>
      <c r="O28"/>
      <c r="P28"/>
      <c r="Q28"/>
      <c r="R28"/>
      <c r="S28"/>
      <c r="T28"/>
      <c r="U28"/>
      <c r="V28"/>
      <c r="W28"/>
      <c r="X28"/>
    </row>
    <row r="29" spans="1:24" x14ac:dyDescent="0.25">
      <c r="A29" s="41"/>
      <c r="B29" s="41"/>
      <c r="N29"/>
      <c r="O29"/>
      <c r="P29"/>
      <c r="Q29"/>
      <c r="R29"/>
      <c r="S29"/>
      <c r="T29"/>
      <c r="U29"/>
      <c r="V29"/>
      <c r="W29"/>
      <c r="X29"/>
    </row>
    <row r="30" spans="1:24" x14ac:dyDescent="0.25">
      <c r="A30" s="41"/>
      <c r="B30" s="41"/>
      <c r="N30"/>
      <c r="O30"/>
      <c r="P30"/>
      <c r="Q30"/>
      <c r="R30"/>
      <c r="S30"/>
      <c r="T30"/>
      <c r="U30"/>
      <c r="V30"/>
      <c r="W30"/>
      <c r="X30"/>
    </row>
    <row r="31" spans="1:24" x14ac:dyDescent="0.25">
      <c r="A31" s="41"/>
      <c r="B31" s="41"/>
      <c r="I31" s="41"/>
      <c r="J31" s="41"/>
      <c r="N31"/>
      <c r="O31"/>
      <c r="P31"/>
      <c r="Q31"/>
      <c r="R31"/>
      <c r="S31"/>
      <c r="T31"/>
      <c r="U31"/>
      <c r="V31"/>
      <c r="W31"/>
      <c r="X31"/>
    </row>
    <row r="32" spans="1:24" x14ac:dyDescent="0.25">
      <c r="B32" s="41"/>
      <c r="I32" s="41"/>
      <c r="J32" s="41"/>
      <c r="N32"/>
      <c r="O32"/>
      <c r="P32"/>
      <c r="Q32"/>
      <c r="R32"/>
      <c r="S32"/>
      <c r="T32"/>
      <c r="U32"/>
      <c r="V32"/>
      <c r="W32"/>
      <c r="X32"/>
    </row>
    <row r="33" spans="2:24" ht="15" customHeight="1" x14ac:dyDescent="0.25">
      <c r="B33" s="41"/>
      <c r="C33" s="41"/>
      <c r="D33" s="41"/>
      <c r="E33" s="41"/>
      <c r="F33" s="41"/>
      <c r="G33" s="41"/>
      <c r="H33" s="41"/>
      <c r="I33" s="41"/>
      <c r="J33" s="41"/>
      <c r="N33"/>
      <c r="O33"/>
      <c r="P33"/>
      <c r="Q33"/>
      <c r="R33"/>
      <c r="S33"/>
      <c r="T33"/>
      <c r="U33"/>
      <c r="V33"/>
      <c r="W33"/>
      <c r="X33"/>
    </row>
    <row r="34" spans="2:24" ht="15" customHeight="1" x14ac:dyDescent="0.25">
      <c r="B34" s="41"/>
      <c r="C34" s="41"/>
      <c r="D34" s="41"/>
      <c r="E34" s="41"/>
      <c r="F34" s="41"/>
      <c r="G34" s="41"/>
      <c r="H34" s="41"/>
      <c r="I34" s="41"/>
      <c r="J34" s="41"/>
      <c r="N34"/>
      <c r="O34"/>
      <c r="P34"/>
      <c r="Q34"/>
      <c r="R34"/>
      <c r="S34"/>
      <c r="T34"/>
      <c r="U34"/>
      <c r="V34"/>
      <c r="W34"/>
      <c r="X34"/>
    </row>
    <row r="35" spans="2:24" ht="23.25" x14ac:dyDescent="0.25">
      <c r="B35" s="41"/>
      <c r="C35" s="41"/>
      <c r="D35" s="41"/>
      <c r="E35" s="41"/>
      <c r="F35" s="41"/>
      <c r="G35" s="42"/>
      <c r="H35" s="43"/>
      <c r="I35" s="41"/>
      <c r="J35" s="41"/>
      <c r="N35"/>
      <c r="O35"/>
      <c r="P35"/>
      <c r="Q35"/>
      <c r="R35"/>
      <c r="S35"/>
      <c r="T35"/>
      <c r="U35"/>
      <c r="V35"/>
      <c r="W35"/>
      <c r="X35"/>
    </row>
    <row r="36" spans="2:24" x14ac:dyDescent="0.25">
      <c r="B36" s="41"/>
      <c r="C36" s="41"/>
      <c r="D36" s="41"/>
      <c r="E36" s="41"/>
      <c r="F36" s="41"/>
      <c r="I36" s="41"/>
      <c r="J36" s="41"/>
      <c r="N36"/>
      <c r="O36"/>
      <c r="P36"/>
      <c r="Q36"/>
      <c r="R36"/>
      <c r="S36"/>
      <c r="T36"/>
      <c r="U36"/>
      <c r="V36"/>
      <c r="W36"/>
      <c r="X3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83">
        <f>STANDARDIZE(275,250,25)</f>
        <v>1</v>
      </c>
      <c r="O15" s="84"/>
    </row>
    <row r="16" spans="14:15" ht="15" customHeight="1" x14ac:dyDescent="0.25">
      <c r="N16" s="85"/>
      <c r="O16" s="86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O14:Q38"/>
  <sheetViews>
    <sheetView showRowColHeaders="0" zoomScale="70" zoomScaleNormal="70" workbookViewId="0">
      <selection activeCell="AF49" sqref="A1:AF49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4" spans="15:17" ht="14.45" customHeight="1" x14ac:dyDescent="0.25"/>
    <row r="15" spans="15:17" ht="14.45" customHeight="1" x14ac:dyDescent="0.25">
      <c r="O15" s="87">
        <f xml:space="preserve"> (250-240)/20</f>
        <v>0.5</v>
      </c>
      <c r="P15" s="88"/>
      <c r="Q15" s="89"/>
    </row>
    <row r="16" spans="15:17" x14ac:dyDescent="0.25">
      <c r="O16" s="90"/>
      <c r="P16" s="91"/>
      <c r="Q16" s="92"/>
    </row>
    <row r="17" spans="15:17" x14ac:dyDescent="0.25">
      <c r="O17" s="90"/>
      <c r="P17" s="91"/>
      <c r="Q17" s="92"/>
    </row>
    <row r="18" spans="15:17" ht="15" customHeight="1" x14ac:dyDescent="0.25">
      <c r="O18" s="90"/>
      <c r="P18" s="91"/>
      <c r="Q18" s="92"/>
    </row>
    <row r="19" spans="15:17" ht="15" customHeight="1" x14ac:dyDescent="0.25">
      <c r="O19" s="93"/>
      <c r="P19" s="94"/>
      <c r="Q19" s="95"/>
    </row>
    <row r="22" spans="15:17" ht="15" customHeight="1" x14ac:dyDescent="0.25"/>
    <row r="23" spans="15:17" ht="15" customHeight="1" x14ac:dyDescent="0.25"/>
    <row r="26" spans="15:17" ht="15" customHeight="1" x14ac:dyDescent="0.25">
      <c r="O26" s="87">
        <f>-(1.2*25-275)</f>
        <v>245</v>
      </c>
      <c r="P26" s="88"/>
      <c r="Q26" s="89"/>
    </row>
    <row r="27" spans="15:17" ht="15" customHeight="1" x14ac:dyDescent="0.25">
      <c r="O27" s="90"/>
      <c r="P27" s="91"/>
      <c r="Q27" s="92"/>
    </row>
    <row r="28" spans="15:17" ht="15" customHeight="1" x14ac:dyDescent="0.25">
      <c r="O28" s="90"/>
      <c r="P28" s="91"/>
      <c r="Q28" s="92"/>
    </row>
    <row r="29" spans="15:17" ht="15" customHeight="1" x14ac:dyDescent="0.25">
      <c r="O29" s="90"/>
      <c r="P29" s="91"/>
      <c r="Q29" s="92"/>
    </row>
    <row r="30" spans="15:17" ht="15" customHeight="1" x14ac:dyDescent="0.25">
      <c r="O30" s="93"/>
      <c r="P30" s="94"/>
      <c r="Q30" s="95"/>
    </row>
    <row r="31" spans="15:17" ht="15" customHeight="1" x14ac:dyDescent="0.25">
      <c r="O31" s="105" t="s">
        <v>42</v>
      </c>
      <c r="P31" s="105"/>
      <c r="Q31" s="105"/>
    </row>
    <row r="32" spans="15:17" x14ac:dyDescent="0.25">
      <c r="O32" s="105"/>
      <c r="P32" s="105"/>
      <c r="Q32" s="105"/>
    </row>
    <row r="33" spans="15:17" x14ac:dyDescent="0.25">
      <c r="O33" s="105"/>
      <c r="P33" s="105"/>
      <c r="Q33" s="105"/>
    </row>
    <row r="34" spans="15:17" ht="15" customHeight="1" x14ac:dyDescent="0.25">
      <c r="O34" s="96">
        <f>(275-245)/25</f>
        <v>1.2</v>
      </c>
      <c r="P34" s="97"/>
      <c r="Q34" s="98"/>
    </row>
    <row r="35" spans="15:17" ht="15" customHeight="1" x14ac:dyDescent="0.25">
      <c r="O35" s="99"/>
      <c r="P35" s="100"/>
      <c r="Q35" s="101"/>
    </row>
    <row r="36" spans="15:17" x14ac:dyDescent="0.25">
      <c r="O36" s="99"/>
      <c r="P36" s="100"/>
      <c r="Q36" s="101"/>
    </row>
    <row r="37" spans="15:17" x14ac:dyDescent="0.25">
      <c r="O37" s="99"/>
      <c r="P37" s="100"/>
      <c r="Q37" s="101"/>
    </row>
    <row r="38" spans="15:17" x14ac:dyDescent="0.25">
      <c r="O38" s="102"/>
      <c r="P38" s="103"/>
      <c r="Q38" s="104"/>
    </row>
  </sheetData>
  <sheetProtection algorithmName="SHA-512" hashValue="jJNo3WVx/0oiAJlHUOLvVtC0F4z1Qq/zuT5fxVdOkXCXV4OScI10lJgFpdWkPCZfefILB7m1LQ01y/7SoPy3wQ==" saltValue="ulLmKJogXIiKAOY90nt8Rg==" spinCount="100000" sheet="1" objects="1" scenarios="1"/>
  <mergeCells count="4">
    <mergeCell ref="O15:Q19"/>
    <mergeCell ref="O26:Q30"/>
    <mergeCell ref="O34:Q38"/>
    <mergeCell ref="O31:Q33"/>
  </mergeCells>
  <pageMargins left="0.7" right="0.7" top="0.75" bottom="0.75" header="0.3" footer="0.3"/>
  <pageSetup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106" t="s">
        <v>8</v>
      </c>
      <c r="G23" s="107"/>
      <c r="M23" s="7"/>
      <c r="N23" s="106" t="s">
        <v>8</v>
      </c>
      <c r="O23" s="107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F24:J50"/>
  <sheetViews>
    <sheetView showRowColHeaders="0" zoomScale="70" zoomScaleNormal="70" workbookViewId="0">
      <selection activeCell="T51" sqref="A1:T51"/>
    </sheetView>
  </sheetViews>
  <sheetFormatPr defaultColWidth="9.140625" defaultRowHeight="15" x14ac:dyDescent="0.25"/>
  <cols>
    <col min="1" max="4" width="9.140625" style="1"/>
    <col min="5" max="5" width="26.7109375" style="1" customWidth="1"/>
    <col min="6" max="6" width="18.140625" style="1" customWidth="1"/>
    <col min="7" max="7" width="26.5703125" style="1" customWidth="1"/>
    <col min="8" max="8" width="13" style="1" customWidth="1"/>
    <col min="9" max="9" width="9.140625" style="1"/>
    <col min="10" max="10" width="24.28515625" style="1" customWidth="1"/>
    <col min="11" max="14" width="9.140625" style="1"/>
    <col min="15" max="15" width="10.28515625" style="1" customWidth="1"/>
    <col min="16" max="16384" width="9.140625" style="1"/>
  </cols>
  <sheetData>
    <row r="24" spans="6:10" ht="18" x14ac:dyDescent="0.25">
      <c r="H24" s="65"/>
      <c r="I24" s="65"/>
    </row>
    <row r="25" spans="6:10" ht="19.5" x14ac:dyDescent="0.25">
      <c r="F25" s="67">
        <v>0.7</v>
      </c>
      <c r="H25" s="66">
        <v>20</v>
      </c>
      <c r="I25" s="65"/>
    </row>
    <row r="26" spans="6:10" ht="18" x14ac:dyDescent="0.25">
      <c r="H26" s="65"/>
      <c r="I26" s="65"/>
      <c r="J26" s="108">
        <f>(20*0.7)+(20*0.3)</f>
        <v>20</v>
      </c>
    </row>
    <row r="27" spans="6:10" ht="18" x14ac:dyDescent="0.25">
      <c r="H27" s="65"/>
      <c r="I27" s="65"/>
      <c r="J27" s="109"/>
    </row>
    <row r="28" spans="6:10" ht="18" x14ac:dyDescent="0.25">
      <c r="H28" s="65"/>
      <c r="I28" s="65"/>
      <c r="J28" s="110"/>
    </row>
    <row r="29" spans="6:10" ht="19.5" x14ac:dyDescent="0.25">
      <c r="F29" s="67">
        <v>0.3</v>
      </c>
      <c r="H29" s="66">
        <v>20</v>
      </c>
      <c r="I29" s="65"/>
    </row>
    <row r="30" spans="6:10" ht="18" x14ac:dyDescent="0.25">
      <c r="H30" s="65"/>
      <c r="I30" s="65"/>
    </row>
    <row r="31" spans="6:10" ht="18" x14ac:dyDescent="0.25">
      <c r="H31" s="65"/>
      <c r="I31" s="65"/>
    </row>
    <row r="32" spans="6:10" ht="18" x14ac:dyDescent="0.25">
      <c r="H32" s="65"/>
      <c r="I32" s="65"/>
    </row>
    <row r="33" spans="6:10" ht="18" x14ac:dyDescent="0.25">
      <c r="H33" s="65"/>
      <c r="I33" s="65"/>
    </row>
    <row r="34" spans="6:10" ht="19.5" x14ac:dyDescent="0.25">
      <c r="F34" s="67">
        <v>0.7</v>
      </c>
      <c r="H34" s="66">
        <v>24</v>
      </c>
      <c r="I34" s="65"/>
    </row>
    <row r="35" spans="6:10" ht="18" x14ac:dyDescent="0.25">
      <c r="H35" s="65"/>
      <c r="I35" s="65"/>
      <c r="J35" s="111">
        <f>(24*0.7)+(14*0.3)</f>
        <v>20.999999999999996</v>
      </c>
    </row>
    <row r="36" spans="6:10" ht="18" x14ac:dyDescent="0.25">
      <c r="H36" s="65"/>
      <c r="I36" s="65"/>
      <c r="J36" s="112"/>
    </row>
    <row r="37" spans="6:10" ht="18" x14ac:dyDescent="0.25">
      <c r="H37" s="65"/>
      <c r="I37" s="65"/>
      <c r="J37" s="113"/>
    </row>
    <row r="38" spans="6:10" ht="19.5" x14ac:dyDescent="0.25">
      <c r="F38" s="67">
        <v>0.3</v>
      </c>
      <c r="H38" s="66">
        <v>14</v>
      </c>
      <c r="I38" s="65"/>
    </row>
    <row r="39" spans="6:10" ht="18" x14ac:dyDescent="0.25">
      <c r="H39" s="65"/>
      <c r="I39" s="65"/>
    </row>
    <row r="40" spans="6:10" ht="18" x14ac:dyDescent="0.25">
      <c r="H40" s="65"/>
      <c r="I40" s="65"/>
    </row>
    <row r="41" spans="6:10" ht="18" x14ac:dyDescent="0.25">
      <c r="H41" s="65"/>
      <c r="I41" s="65"/>
    </row>
    <row r="42" spans="6:10" ht="18" x14ac:dyDescent="0.25">
      <c r="H42" s="65"/>
      <c r="I42" s="65"/>
    </row>
    <row r="43" spans="6:10" ht="19.5" x14ac:dyDescent="0.25">
      <c r="F43" s="67">
        <v>0.7</v>
      </c>
      <c r="H43" s="66">
        <v>4</v>
      </c>
      <c r="I43" s="65"/>
    </row>
    <row r="44" spans="6:10" ht="18" x14ac:dyDescent="0.25">
      <c r="H44" s="65"/>
      <c r="I44" s="65"/>
      <c r="J44" s="108">
        <f>(4*0.7)+(-8*0.3)</f>
        <v>0.39999999999999991</v>
      </c>
    </row>
    <row r="45" spans="6:10" ht="18" x14ac:dyDescent="0.25">
      <c r="H45" s="65"/>
      <c r="I45" s="65"/>
      <c r="J45" s="109"/>
    </row>
    <row r="46" spans="6:10" ht="18" x14ac:dyDescent="0.25">
      <c r="H46" s="65"/>
      <c r="I46" s="65"/>
      <c r="J46" s="110"/>
    </row>
    <row r="47" spans="6:10" ht="19.5" x14ac:dyDescent="0.25">
      <c r="F47" s="67">
        <v>0.3</v>
      </c>
      <c r="H47" s="66">
        <v>-8</v>
      </c>
      <c r="I47" s="65"/>
    </row>
    <row r="48" spans="6:10" ht="18" x14ac:dyDescent="0.25">
      <c r="H48" s="65"/>
      <c r="I48" s="65"/>
    </row>
    <row r="49" spans="8:9" ht="18" x14ac:dyDescent="0.25">
      <c r="H49" s="65"/>
      <c r="I49" s="65"/>
    </row>
    <row r="50" spans="8:9" ht="18" x14ac:dyDescent="0.25">
      <c r="H50" s="65"/>
      <c r="I50" s="65"/>
    </row>
  </sheetData>
  <sheetProtection algorithmName="SHA-512" hashValue="4gcHrgjLD0uHKzPppa8x5JbLB4MqjAP8AiHjOuEJNMryxVQj0S9B84xyHdc1Y2NISbSuI4wr/7JaHkr9weOWvA==" saltValue="05z7S/dlTX4COEk4j/gILQ==" spinCount="100000" sheet="1" objects="1" scenarios="1"/>
  <mergeCells count="3">
    <mergeCell ref="J26:J28"/>
    <mergeCell ref="J35:J37"/>
    <mergeCell ref="J44:J46"/>
  </mergeCells>
  <pageMargins left="0.7" right="0.7" top="0.75" bottom="0.75" header="0.3" footer="0.3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106" t="s">
        <v>8</v>
      </c>
      <c r="P17" s="107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106" t="s">
        <v>8</v>
      </c>
      <c r="P25" s="107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106" t="s">
        <v>8</v>
      </c>
      <c r="G28" s="107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E16:O35"/>
  <sheetViews>
    <sheetView showRowColHeaders="0" zoomScale="70" zoomScaleNormal="70" workbookViewId="0">
      <selection activeCell="B2" sqref="B2"/>
    </sheetView>
  </sheetViews>
  <sheetFormatPr defaultColWidth="9.140625" defaultRowHeight="15" x14ac:dyDescent="0.25"/>
  <cols>
    <col min="1" max="4" width="9.140625" style="1"/>
    <col min="5" max="5" width="26.85546875" style="1" customWidth="1"/>
    <col min="6" max="6" width="18.140625" style="1" customWidth="1"/>
    <col min="7" max="7" width="23.85546875" style="1" customWidth="1"/>
    <col min="8" max="8" width="22.42578125" style="1" customWidth="1"/>
    <col min="9" max="9" width="9.140625" style="1"/>
    <col min="10" max="10" width="10.7109375" style="1" customWidth="1"/>
    <col min="11" max="11" width="29.5703125" style="1" customWidth="1"/>
    <col min="12" max="12" width="24.85546875" style="1" customWidth="1"/>
    <col min="13" max="13" width="36.5703125" style="1" customWidth="1"/>
    <col min="14" max="14" width="9.140625" style="1"/>
    <col min="15" max="15" width="11" style="1" bestFit="1" customWidth="1"/>
    <col min="16" max="16384" width="9.140625" style="1"/>
  </cols>
  <sheetData>
    <row r="16" spans="11:13" ht="22.5" x14ac:dyDescent="0.25">
      <c r="K16" s="61" t="s">
        <v>40</v>
      </c>
      <c r="L16" s="116" t="s">
        <v>8</v>
      </c>
      <c r="M16" s="116"/>
    </row>
    <row r="17" spans="5:15" ht="22.5" x14ac:dyDescent="0.25">
      <c r="K17" s="59" t="s">
        <v>3</v>
      </c>
      <c r="L17" s="60" t="s">
        <v>7</v>
      </c>
      <c r="M17" s="60" t="s">
        <v>6</v>
      </c>
    </row>
    <row r="18" spans="5:15" ht="26.25" x14ac:dyDescent="0.25">
      <c r="K18" s="61" t="s">
        <v>12</v>
      </c>
      <c r="L18" s="62">
        <v>12</v>
      </c>
      <c r="M18" s="62">
        <v>7</v>
      </c>
      <c r="O18" s="74">
        <f>(L18+M18)/2</f>
        <v>9.5</v>
      </c>
    </row>
    <row r="19" spans="5:15" ht="26.25" x14ac:dyDescent="0.25">
      <c r="K19" s="61" t="s">
        <v>13</v>
      </c>
      <c r="L19" s="62">
        <v>14</v>
      </c>
      <c r="M19" s="62">
        <v>9</v>
      </c>
      <c r="O19" s="74">
        <f t="shared" ref="O19:O20" si="0">(L19+M19)/2</f>
        <v>11.5</v>
      </c>
    </row>
    <row r="20" spans="5:15" ht="26.25" x14ac:dyDescent="0.25">
      <c r="K20" s="81" t="s">
        <v>14</v>
      </c>
      <c r="L20" s="62">
        <v>21</v>
      </c>
      <c r="M20" s="62">
        <v>12</v>
      </c>
      <c r="O20" s="77">
        <f t="shared" si="0"/>
        <v>16.5</v>
      </c>
    </row>
    <row r="21" spans="5:15" ht="22.5" x14ac:dyDescent="0.25">
      <c r="L21" s="73">
        <v>0.5</v>
      </c>
      <c r="M21" s="73">
        <v>0.5</v>
      </c>
    </row>
    <row r="26" spans="5:15" ht="14.45" customHeight="1" x14ac:dyDescent="0.25"/>
    <row r="27" spans="5:15" ht="14.45" customHeight="1" x14ac:dyDescent="0.25"/>
    <row r="28" spans="5:15" ht="22.5" x14ac:dyDescent="0.25">
      <c r="E28" s="58"/>
      <c r="F28" s="114" t="s">
        <v>8</v>
      </c>
      <c r="G28" s="115"/>
    </row>
    <row r="29" spans="5:15" ht="22.5" x14ac:dyDescent="0.25">
      <c r="E29" s="59" t="s">
        <v>3</v>
      </c>
      <c r="F29" s="60" t="s">
        <v>7</v>
      </c>
      <c r="G29" s="60" t="s">
        <v>6</v>
      </c>
    </row>
    <row r="30" spans="5:15" ht="22.5" x14ac:dyDescent="0.25">
      <c r="E30" s="61" t="s">
        <v>12</v>
      </c>
      <c r="F30" s="62">
        <v>12</v>
      </c>
      <c r="G30" s="62">
        <v>7</v>
      </c>
      <c r="K30" s="61" t="s">
        <v>41</v>
      </c>
      <c r="L30" s="116" t="s">
        <v>8</v>
      </c>
      <c r="M30" s="116"/>
    </row>
    <row r="31" spans="5:15" ht="22.5" x14ac:dyDescent="0.25">
      <c r="E31" s="61" t="s">
        <v>13</v>
      </c>
      <c r="F31" s="62">
        <v>14</v>
      </c>
      <c r="G31" s="62">
        <v>9</v>
      </c>
      <c r="K31" s="59" t="s">
        <v>3</v>
      </c>
      <c r="L31" s="60" t="s">
        <v>7</v>
      </c>
      <c r="M31" s="60" t="s">
        <v>6</v>
      </c>
    </row>
    <row r="32" spans="5:15" ht="26.25" x14ac:dyDescent="0.25">
      <c r="E32" s="61" t="s">
        <v>14</v>
      </c>
      <c r="F32" s="62">
        <v>21</v>
      </c>
      <c r="G32" s="62">
        <v>12</v>
      </c>
      <c r="K32" s="61" t="s">
        <v>12</v>
      </c>
      <c r="L32" s="62">
        <v>12</v>
      </c>
      <c r="M32" s="62">
        <v>7</v>
      </c>
      <c r="O32" s="74">
        <f>L32*L35+M32*M35</f>
        <v>11.000000000000002</v>
      </c>
    </row>
    <row r="33" spans="11:15" ht="26.25" x14ac:dyDescent="0.25">
      <c r="K33" s="61" t="s">
        <v>13</v>
      </c>
      <c r="L33" s="62">
        <v>14</v>
      </c>
      <c r="M33" s="62">
        <v>9</v>
      </c>
      <c r="O33" s="74">
        <f>L33*L35+M33*M35</f>
        <v>13.000000000000002</v>
      </c>
    </row>
    <row r="34" spans="11:15" ht="26.25" x14ac:dyDescent="0.25">
      <c r="K34" s="81" t="s">
        <v>14</v>
      </c>
      <c r="L34" s="62">
        <v>21</v>
      </c>
      <c r="M34" s="62">
        <v>12</v>
      </c>
      <c r="O34" s="77">
        <f>L34*L35+M34*M35</f>
        <v>19.200000000000003</v>
      </c>
    </row>
    <row r="35" spans="11:15" ht="22.5" x14ac:dyDescent="0.25">
      <c r="L35" s="73">
        <v>0.8</v>
      </c>
      <c r="M35" s="73">
        <v>0.2</v>
      </c>
    </row>
  </sheetData>
  <sheetProtection algorithmName="SHA-512" hashValue="DAk601kO52lmojGLRZrh/slA3hGb2caerWrrTIZ2IKYEWv5ZNj8pZ9j7/AVEL4tG1U/Mf+nuHR7z2lyQx7TTMQ==" saltValue="6uY4/zmaJkc3Hw2BBoa/EQ==" spinCount="100000" sheet="1" objects="1" scenarios="1"/>
  <mergeCells count="3">
    <mergeCell ref="F28:G28"/>
    <mergeCell ref="L16:M16"/>
    <mergeCell ref="L30:M30"/>
  </mergeCells>
  <pageMargins left="0.7" right="0.7" top="0.75" bottom="0.75" header="0.3" footer="0.3"/>
  <pageSetup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FirstPage</vt:lpstr>
      <vt:lpstr>Content</vt:lpstr>
      <vt:lpstr>Problem 10 (2)</vt:lpstr>
      <vt:lpstr>Problem 10</vt:lpstr>
      <vt:lpstr>Problem 9 (2)</vt:lpstr>
      <vt:lpstr>Problem 9</vt:lpstr>
      <vt:lpstr>Problem 8 (2)</vt:lpstr>
      <vt:lpstr>Problem 8</vt:lpstr>
      <vt:lpstr>Problem 7 (2)</vt:lpstr>
      <vt:lpstr>Problem 7</vt:lpstr>
      <vt:lpstr>Problem 6 (2)</vt:lpstr>
      <vt:lpstr>Problem 6</vt:lpstr>
      <vt:lpstr>Problem 5 (2)</vt:lpstr>
      <vt:lpstr>Problem 5</vt:lpstr>
      <vt:lpstr>Problem 4 (2)</vt:lpstr>
      <vt:lpstr>Problem 4</vt:lpstr>
      <vt:lpstr>Problem 3 (2)</vt:lpstr>
      <vt:lpstr>Problem 3</vt:lpstr>
      <vt:lpstr>Problem 2 (2)</vt:lpstr>
      <vt:lpstr>Problem 2</vt:lpstr>
      <vt:lpstr>Problem 1 (2)</vt:lpstr>
      <vt:lpstr>Problem 1</vt:lpstr>
      <vt:lpstr>Inquiry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RPH</cp:lastModifiedBy>
  <cp:lastPrinted>2019-03-07T00:59:45Z</cp:lastPrinted>
  <dcterms:created xsi:type="dcterms:W3CDTF">2012-09-15T18:37:09Z</dcterms:created>
  <dcterms:modified xsi:type="dcterms:W3CDTF">2019-03-09T21:09:49Z</dcterms:modified>
</cp:coreProperties>
</file>