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6E129F9F-39C6-4403-B24D-9607565E56C4}" xr6:coauthVersionLast="47" xr6:coauthVersionMax="47" xr10:uidLastSave="{00000000-0000-0000-0000-000000000000}"/>
  <bookViews>
    <workbookView showSheetTabs="0" xWindow="-120" yWindow="600" windowWidth="29040" windowHeight="15000" firstSheet="1" xr2:uid="{00000000-000D-0000-FFFF-FFFF00000000}"/>
  </bookViews>
  <sheets>
    <sheet name="FirstPage" sheetId="2" r:id="rId1"/>
    <sheet name="Content" sheetId="4" r:id="rId2"/>
    <sheet name="Problem 10 (2)" sheetId="49" state="hidden" r:id="rId3"/>
    <sheet name="Problem 9 (2)" sheetId="50" state="hidden" r:id="rId4"/>
    <sheet name="Problem 8 (2)" sheetId="51" state="hidden" r:id="rId5"/>
    <sheet name="Problem 1" sheetId="73" r:id="rId6"/>
    <sheet name="Problem 7 (2)" sheetId="52" state="hidden" r:id="rId7"/>
    <sheet name="Problem 6 (2)" sheetId="53" state="hidden" r:id="rId8"/>
    <sheet name="Problem 3 (3)" sheetId="76" r:id="rId9"/>
    <sheet name="Problem 3" sheetId="72" r:id="rId10"/>
    <sheet name="Problem 5 (2)" sheetId="54" state="hidden" r:id="rId11"/>
    <sheet name="Problem 41 " sheetId="42" r:id="rId12"/>
    <sheet name="Problem 4 (2)" sheetId="55" state="hidden" r:id="rId13"/>
    <sheet name="Problem 3 (2)" sheetId="56" state="hidden" r:id="rId14"/>
    <sheet name="Problem 2 (2)" sheetId="57" state="hidden" r:id="rId15"/>
    <sheet name="Problem 1 (2)" sheetId="58" state="hidden" r:id="rId16"/>
    <sheet name=" Problem 4 " sheetId="70" r:id="rId17"/>
    <sheet name=" Problem 2 s " sheetId="75" r:id="rId18"/>
    <sheet name="Check Problem 6" sheetId="5" r:id="rId19"/>
    <sheet name="FCIEA" sheetId="7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42" l="1"/>
  <c r="V48" i="72"/>
  <c r="O72" i="75"/>
  <c r="Y68" i="42"/>
  <c r="AC68" i="42" s="1"/>
  <c r="N54" i="42"/>
  <c r="N48" i="42"/>
  <c r="N35" i="42"/>
  <c r="N38" i="42" s="1"/>
  <c r="V88" i="75"/>
  <c r="O91" i="75"/>
  <c r="Y33" i="76"/>
  <c r="X53" i="76"/>
  <c r="V53" i="76"/>
  <c r="Z53" i="76" s="1"/>
  <c r="X57" i="76" s="1"/>
  <c r="Z57" i="76" s="1"/>
  <c r="V37" i="76"/>
  <c r="AG68" i="42" l="1"/>
  <c r="AG75" i="42" s="1"/>
  <c r="X61" i="76"/>
  <c r="Z61" i="76" s="1"/>
  <c r="V45" i="76"/>
  <c r="X75" i="42" l="1"/>
  <c r="K41" i="73"/>
  <c r="U63" i="72"/>
  <c r="AB63" i="72"/>
  <c r="V37" i="72"/>
  <c r="Y37" i="72"/>
  <c r="U99" i="75" l="1"/>
  <c r="O99" i="75"/>
  <c r="O95" i="75"/>
  <c r="K122" i="73"/>
  <c r="M90" i="73"/>
  <c r="K46" i="73"/>
  <c r="U106" i="75" l="1"/>
  <c r="O106" i="75"/>
  <c r="R88" i="5" l="1"/>
  <c r="U99" i="5"/>
  <c r="O99" i="5"/>
  <c r="O88" i="5"/>
  <c r="P33" i="70" l="1"/>
  <c r="P45" i="70" s="1"/>
  <c r="P18" i="70"/>
  <c r="S45" i="70" s="1"/>
  <c r="V45" i="70" l="1"/>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<sst xmlns="http://schemas.openxmlformats.org/spreadsheetml/2006/main" count="125" uniqueCount="48">
  <si>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</si>
  <si>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</si>
  <si>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</si>
  <si>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</si>
  <si>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</si>
  <si>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</si>
  <si>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</si>
  <si>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</si>
  <si>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</si>
  <si>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</si>
  <si>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</si>
  <si>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</si>
  <si>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</si>
  <si>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</si>
  <si>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</si>
  <si>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</si>
  <si>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</si>
  <si>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</si>
  <si>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</si>
  <si>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</si>
  <si>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</si>
  <si>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</si>
  <si>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</si>
  <si>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</si>
  <si>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</si>
  <si>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</si>
  <si>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</si>
  <si>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</si>
  <si>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</si>
  <si>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</si>
  <si>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</si>
  <si>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</si>
  <si>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</si>
  <si>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</si>
  <si>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</si>
  <si>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</si>
  <si>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</si>
  <si>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</si>
  <si>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</si>
  <si>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</si>
  <si>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t>
  </si>
  <si>
    <t>=</t>
  </si>
  <si>
    <t>z(0.95) =</t>
  </si>
  <si>
    <t>+</t>
  </si>
  <si>
    <t>t=</t>
  </si>
  <si>
    <t>St. Dev.</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</si>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</sst>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
    <numFmt numFmtId="168" formatCode="0.0000"/>
  </numFmts>
  <fonts count="53"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8"/>
      <color rgb="FF000000"/>
      <name val="Lucida Bright"/>
      <family val="1"/>
    </font>
    <font>
      <b/>
      <sz val="22"/>
      <color rgb="FFC00000"/>
      <name val="Lucida Bright"/>
      <family val="1"/>
    </font>
    <font>
      <b/>
      <sz val="22"/>
      <color rgb="FFFFFF00"/>
      <name val="Lucida Bright"/>
      <family val="1"/>
    </font>
    <font>
      <sz val="48"/>
      <color theme="1"/>
      <name val="Lucida Bright"/>
      <family val="1"/>
    </font>
    <font>
      <sz val="28"/>
      <color theme="1"/>
      <name val="Lucida Bright"/>
      <family val="1"/>
    </font>
    <font>
      <sz val="11"/>
      <color rgb="FFFFFF00"/>
      <name val="Calibri"/>
      <family val="2"/>
      <scheme val="minor"/>
    </font>
    <font>
      <sz val="24"/>
      <color theme="1"/>
      <name val="Lucida Bright"/>
      <family val="1"/>
    </font>
    <font>
      <sz val="20"/>
      <color theme="1"/>
      <name val="Lucida Bright"/>
      <family val="1"/>
    </font>
    <font>
      <sz val="22"/>
      <color theme="1"/>
      <name val="Lucida Bright"/>
      <family val="1"/>
    </font>
    <font>
      <sz val="18"/>
      <color theme="1"/>
      <name val="Lucida Bright"/>
      <family val="1"/>
    </font>
    <font>
      <sz val="20"/>
      <color rgb="FF8E0000"/>
      <name val="Lucida Bright"/>
      <family val="1"/>
    </font>
    <font>
      <b/>
      <sz val="20"/>
      <color rgb="FF8E0000"/>
      <name val="Lucida Bright"/>
      <family val="1"/>
    </font>
    <font>
      <i/>
      <sz val="28"/>
      <color theme="1"/>
      <name val="Calibri"/>
      <family val="2"/>
      <scheme val="minor"/>
    </font>
    <font>
      <b/>
      <sz val="22"/>
      <color rgb="FFFFFF00"/>
      <name val="Calibri"/>
      <family val="2"/>
      <scheme val="minor"/>
    </font>
    <font>
      <b/>
      <sz val="22"/>
      <color rgb="FFFF0000"/>
      <name val="Lucida Bright"/>
      <family val="1"/>
    </font>
    <font>
      <b/>
      <sz val="20"/>
      <color rgb="FFFFFF00"/>
      <name val="Lucida Bright"/>
      <family val="1"/>
    </font>
    <font>
      <sz val="26"/>
      <color theme="1"/>
      <name val="Lucida Bright"/>
      <family val="1"/>
    </font>
    <font>
      <b/>
      <sz val="20"/>
      <color rgb="FFC00000"/>
      <name val="Lucida Bright"/>
      <family val="1"/>
    </font>
    <font>
      <sz val="20"/>
      <color rgb="FFC00000"/>
      <name val="Lucida Bright"/>
      <family val="1"/>
    </font>
    <font>
      <b/>
      <sz val="24"/>
      <color theme="1"/>
      <name val="Lucida Bright"/>
      <family val="1"/>
    </font>
    <font>
      <b/>
      <sz val="36"/>
      <color rgb="FFFF0000"/>
      <name val="Lucida Bright"/>
      <family val="1"/>
    </font>
    <font>
      <b/>
      <sz val="24"/>
      <color rgb="FFFF0000"/>
      <name val="Calibri"/>
      <family val="2"/>
      <scheme val="minor"/>
    </font>
    <font>
      <b/>
      <sz val="22"/>
      <color rgb="FFFF0000"/>
      <name val="Calibri"/>
      <family val="2"/>
      <scheme val="minor"/>
    </font>
    <font>
      <b/>
      <sz val="20"/>
      <color rgb="FFFF0000"/>
      <name val="Lucida Bright"/>
      <family val="1"/>
    </font>
    <font>
      <sz val="28"/>
      <color rgb="FFFFFF00"/>
      <name val="Lucida Bright"/>
      <family val="1"/>
    </font>
    <font>
      <b/>
      <sz val="20"/>
      <color rgb="FFC00000"/>
      <name val="Calibri"/>
      <family val="2"/>
      <scheme val="minor"/>
    </font>
    <font>
      <b/>
      <sz val="24"/>
      <color rgb="FFFF0000"/>
      <name val="Lucida Bright"/>
      <family val="1"/>
    </font>
  </fonts>
  <fills count="13">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
      <patternFill patternType="solid">
        <fgColor rgb="FF8E00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right/>
      <top style="thin">
        <color auto="1"/>
      </top>
      <bottom style="thin">
        <color auto="1"/>
      </bottom>
      <diagonal/>
    </border>
  </borders>
  <cellStyleXfs count="1">
    <xf numFmtId="0" fontId="0" fillId="0" borderId="0"/>
  </cellStyleXfs>
  <cellXfs count="196">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6" fontId="26" fillId="0" borderId="5" xfId="0" applyNumberFormat="1" applyFont="1" applyBorder="1"/>
    <xf numFmtId="0" fontId="0" fillId="2" borderId="0" xfId="0" applyFill="1" applyAlignment="1">
      <alignment horizontal="center"/>
    </xf>
    <xf numFmtId="0" fontId="33" fillId="2" borderId="0" xfId="0" applyFont="1" applyFill="1" applyAlignment="1">
      <alignment vertical="center"/>
    </xf>
    <xf numFmtId="2" fontId="0" fillId="2" borderId="0" xfId="0" applyNumberFormat="1" applyFill="1"/>
    <xf numFmtId="2" fontId="33" fillId="2" borderId="0" xfId="0" applyNumberFormat="1" applyFont="1" applyFill="1" applyAlignment="1">
      <alignment horizontal="center" vertical="center"/>
    </xf>
    <xf numFmtId="0" fontId="0" fillId="12" borderId="0" xfId="0" applyFill="1"/>
    <xf numFmtId="167" fontId="35" fillId="0" borderId="5" xfId="0" applyNumberFormat="1" applyFont="1" applyBorder="1" applyAlignment="1">
      <alignment horizontal="center" vertical="center"/>
    </xf>
    <xf numFmtId="0" fontId="38" fillId="0" borderId="17" xfId="0" applyFont="1" applyBorder="1" applyAlignment="1">
      <alignment horizontal="centerContinuous"/>
    </xf>
    <xf numFmtId="0" fontId="8" fillId="0" borderId="0" xfId="0" applyFont="1"/>
    <xf numFmtId="167" fontId="35" fillId="12" borderId="5" xfId="0" applyNumberFormat="1" applyFont="1" applyFill="1" applyBorder="1" applyAlignment="1">
      <alignment horizontal="center" vertical="center"/>
    </xf>
    <xf numFmtId="2" fontId="34" fillId="2" borderId="0" xfId="0" applyNumberFormat="1" applyFont="1" applyFill="1"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2" fontId="28" fillId="2" borderId="0" xfId="0" applyNumberFormat="1" applyFont="1" applyFill="1" applyAlignment="1">
      <alignment horizontal="center" vertical="center"/>
    </xf>
    <xf numFmtId="167" fontId="35" fillId="2" borderId="0" xfId="0" applyNumberFormat="1" applyFont="1" applyFill="1" applyAlignment="1">
      <alignment horizontal="center" vertical="center"/>
    </xf>
    <xf numFmtId="2" fontId="33" fillId="2" borderId="0" xfId="0" applyNumberFormat="1" applyFont="1" applyFill="1"/>
    <xf numFmtId="167" fontId="33" fillId="2" borderId="0" xfId="0" applyNumberFormat="1" applyFont="1" applyFill="1"/>
    <xf numFmtId="166" fontId="33" fillId="2" borderId="5" xfId="0" applyNumberFormat="1" applyFont="1" applyFill="1" applyBorder="1" applyAlignment="1">
      <alignment horizontal="center" vertical="center"/>
    </xf>
    <xf numFmtId="0" fontId="0" fillId="0" borderId="20" xfId="0" applyBorder="1"/>
    <xf numFmtId="0" fontId="7" fillId="0" borderId="17" xfId="0" applyFont="1" applyBorder="1" applyAlignment="1">
      <alignment horizontal="centerContinuous"/>
    </xf>
    <xf numFmtId="0" fontId="4" fillId="0" borderId="0" xfId="0" applyFont="1" applyAlignment="1">
      <alignment horizontal="center" vertical="center"/>
    </xf>
    <xf numFmtId="0" fontId="8" fillId="6" borderId="5" xfId="0" applyFont="1" applyFill="1" applyBorder="1" applyAlignment="1">
      <alignment horizontal="center" vertical="center"/>
    </xf>
    <xf numFmtId="168" fontId="39" fillId="7" borderId="0" xfId="0" applyNumberFormat="1" applyFont="1" applyFill="1" applyAlignment="1">
      <alignment horizontal="center" vertical="center"/>
    </xf>
    <xf numFmtId="0" fontId="41" fillId="7" borderId="5" xfId="0" applyFont="1" applyFill="1" applyBorder="1" applyAlignment="1">
      <alignment horizontal="center" vertical="center"/>
    </xf>
    <xf numFmtId="168" fontId="47" fillId="0" borderId="0" xfId="0" applyNumberFormat="1" applyFont="1"/>
    <xf numFmtId="0" fontId="48" fillId="0" borderId="0" xfId="0" applyFont="1"/>
    <xf numFmtId="168" fontId="0" fillId="0" borderId="0" xfId="0" applyNumberFormat="1"/>
    <xf numFmtId="0" fontId="34" fillId="2" borderId="0" xfId="0" applyFont="1" applyFill="1"/>
    <xf numFmtId="0" fontId="0" fillId="2" borderId="0" xfId="0" applyFill="1" applyAlignment="1">
      <alignment vertical="center"/>
    </xf>
    <xf numFmtId="0" fontId="1" fillId="2" borderId="0" xfId="0" applyFont="1" applyFill="1" applyAlignment="1">
      <alignment horizontal="center" vertical="center"/>
    </xf>
    <xf numFmtId="2" fontId="10" fillId="7" borderId="9" xfId="0" applyNumberFormat="1" applyFont="1" applyFill="1" applyBorder="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1" fontId="37" fillId="8" borderId="18" xfId="0" applyNumberFormat="1" applyFont="1" applyFill="1" applyBorder="1" applyAlignment="1">
      <alignment horizontal="center" vertical="center"/>
    </xf>
    <xf numFmtId="1" fontId="37" fillId="8" borderId="14" xfId="0" applyNumberFormat="1" applyFont="1" applyFill="1" applyBorder="1" applyAlignment="1">
      <alignment horizontal="center" vertical="center"/>
    </xf>
    <xf numFmtId="1" fontId="37" fillId="8" borderId="19" xfId="0" applyNumberFormat="1" applyFont="1" applyFill="1" applyBorder="1" applyAlignment="1">
      <alignment horizontal="center" vertical="center"/>
    </xf>
    <xf numFmtId="0" fontId="45" fillId="8" borderId="9" xfId="0" applyFont="1" applyFill="1" applyBorder="1" applyAlignment="1">
      <alignment horizontal="center" vertical="center"/>
    </xf>
    <xf numFmtId="0" fontId="45" fillId="8" borderId="10" xfId="0" applyFont="1" applyFill="1" applyBorder="1" applyAlignment="1">
      <alignment horizontal="center" vertical="center"/>
    </xf>
    <xf numFmtId="0" fontId="45" fillId="8" borderId="12" xfId="0" applyFont="1" applyFill="1" applyBorder="1" applyAlignment="1">
      <alignment horizontal="center" vertical="center"/>
    </xf>
    <xf numFmtId="0" fontId="45" fillId="8" borderId="13" xfId="0" applyFont="1" applyFill="1" applyBorder="1" applyAlignment="1">
      <alignment horizontal="center" vertical="center"/>
    </xf>
    <xf numFmtId="0" fontId="45" fillId="8" borderId="11" xfId="0" applyFont="1" applyFill="1" applyBorder="1" applyAlignment="1">
      <alignment horizontal="center" vertical="center"/>
    </xf>
    <xf numFmtId="0" fontId="45" fillId="8" borderId="8" xfId="0" applyFont="1" applyFill="1" applyBorder="1" applyAlignment="1">
      <alignment horizontal="center" vertical="center"/>
    </xf>
    <xf numFmtId="0" fontId="37" fillId="8" borderId="18" xfId="0" applyFont="1" applyFill="1" applyBorder="1" applyAlignment="1">
      <alignment horizontal="center" vertical="center"/>
    </xf>
    <xf numFmtId="0" fontId="37" fillId="8" borderId="14" xfId="0" applyFont="1" applyFill="1" applyBorder="1" applyAlignment="1">
      <alignment horizontal="center" vertical="center"/>
    </xf>
    <xf numFmtId="0" fontId="37" fillId="8" borderId="19" xfId="0" applyFont="1" applyFill="1" applyBorder="1" applyAlignment="1">
      <alignment horizontal="center" vertical="center"/>
    </xf>
    <xf numFmtId="168" fontId="45" fillId="10" borderId="9" xfId="0" applyNumberFormat="1" applyFont="1" applyFill="1" applyBorder="1" applyAlignment="1">
      <alignment horizontal="center" vertical="center"/>
    </xf>
    <xf numFmtId="168" fontId="45" fillId="10" borderId="12" xfId="0" applyNumberFormat="1" applyFont="1" applyFill="1" applyBorder="1" applyAlignment="1">
      <alignment horizontal="center" vertical="center"/>
    </xf>
    <xf numFmtId="168" fontId="45" fillId="10" borderId="11" xfId="0" applyNumberFormat="1" applyFont="1" applyFill="1" applyBorder="1" applyAlignment="1">
      <alignment horizontal="center" vertical="center"/>
    </xf>
    <xf numFmtId="2" fontId="46" fillId="10" borderId="9" xfId="0" applyNumberFormat="1" applyFont="1" applyFill="1" applyBorder="1" applyAlignment="1">
      <alignment horizontal="center" vertical="center"/>
    </xf>
    <xf numFmtId="2" fontId="46" fillId="10" borderId="10" xfId="0" applyNumberFormat="1" applyFont="1" applyFill="1" applyBorder="1" applyAlignment="1">
      <alignment horizontal="center" vertical="center"/>
    </xf>
    <xf numFmtId="2" fontId="46" fillId="10" borderId="12" xfId="0" applyNumberFormat="1" applyFont="1" applyFill="1" applyBorder="1" applyAlignment="1">
      <alignment horizontal="center" vertical="center"/>
    </xf>
    <xf numFmtId="2" fontId="46" fillId="10" borderId="13" xfId="0" applyNumberFormat="1" applyFont="1" applyFill="1" applyBorder="1" applyAlignment="1">
      <alignment horizontal="center" vertical="center"/>
    </xf>
    <xf numFmtId="2" fontId="46" fillId="10" borderId="11" xfId="0" applyNumberFormat="1" applyFont="1" applyFill="1" applyBorder="1" applyAlignment="1">
      <alignment horizontal="center" vertical="center"/>
    </xf>
    <xf numFmtId="2" fontId="46" fillId="10" borderId="8" xfId="0" applyNumberFormat="1"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168" fontId="41" fillId="7" borderId="18" xfId="0" applyNumberFormat="1" applyFont="1" applyFill="1" applyBorder="1" applyAlignment="1">
      <alignment horizontal="center" vertical="center"/>
    </xf>
    <xf numFmtId="168" fontId="41" fillId="7" borderId="19" xfId="0" applyNumberFormat="1" applyFont="1" applyFill="1" applyBorder="1" applyAlignment="1">
      <alignment horizontal="center" vertical="center"/>
    </xf>
    <xf numFmtId="168" fontId="44" fillId="10" borderId="18" xfId="0" applyNumberFormat="1" applyFont="1" applyFill="1" applyBorder="1" applyAlignment="1">
      <alignment horizontal="center" vertical="center"/>
    </xf>
    <xf numFmtId="168" fontId="44" fillId="10" borderId="19"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168" fontId="44" fillId="2" borderId="18" xfId="0" applyNumberFormat="1" applyFont="1" applyFill="1" applyBorder="1" applyAlignment="1">
      <alignment horizontal="center" vertical="center"/>
    </xf>
    <xf numFmtId="168" fontId="44" fillId="2" borderId="19" xfId="0" applyNumberFormat="1" applyFont="1" applyFill="1" applyBorder="1" applyAlignment="1">
      <alignment horizontal="center" vertical="center"/>
    </xf>
    <xf numFmtId="0" fontId="34" fillId="10" borderId="13" xfId="0" applyFont="1" applyFill="1" applyBorder="1" applyAlignment="1">
      <alignment horizontal="center" vertical="center"/>
    </xf>
    <xf numFmtId="168" fontId="41" fillId="7" borderId="6" xfId="0" applyNumberFormat="1" applyFont="1" applyFill="1" applyBorder="1" applyAlignment="1">
      <alignment horizontal="center" vertical="center"/>
    </xf>
    <xf numFmtId="168" fontId="41" fillId="7" borderId="7" xfId="0" applyNumberFormat="1" applyFont="1" applyFill="1" applyBorder="1" applyAlignment="1">
      <alignment horizontal="center" vertical="center"/>
    </xf>
    <xf numFmtId="0" fontId="34" fillId="10" borderId="18" xfId="0" applyFont="1" applyFill="1" applyBorder="1" applyAlignment="1">
      <alignment horizontal="center" vertical="center"/>
    </xf>
    <xf numFmtId="0" fontId="34" fillId="10" borderId="19" xfId="0" applyFont="1" applyFill="1" applyBorder="1" applyAlignment="1">
      <alignment horizontal="center" vertical="center"/>
    </xf>
    <xf numFmtId="168" fontId="49" fillId="10" borderId="6" xfId="0" applyNumberFormat="1" applyFont="1" applyFill="1" applyBorder="1" applyAlignment="1">
      <alignment horizontal="center" vertical="center"/>
    </xf>
    <xf numFmtId="168" fontId="49" fillId="10" borderId="7" xfId="0" applyNumberFormat="1" applyFont="1" applyFill="1" applyBorder="1" applyAlignment="1">
      <alignment horizontal="center" vertical="center"/>
    </xf>
    <xf numFmtId="168" fontId="41" fillId="7" borderId="12" xfId="0" applyNumberFormat="1" applyFont="1" applyFill="1" applyBorder="1" applyAlignment="1">
      <alignment horizontal="center" vertical="center"/>
    </xf>
    <xf numFmtId="168" fontId="41" fillId="7" borderId="0" xfId="0" applyNumberFormat="1" applyFont="1" applyFill="1" applyAlignment="1">
      <alignment horizontal="center" vertical="center"/>
    </xf>
    <xf numFmtId="168" fontId="52" fillId="10" borderId="6" xfId="0" applyNumberFormat="1" applyFont="1" applyFill="1" applyBorder="1" applyAlignment="1">
      <alignment horizontal="center" vertical="center"/>
    </xf>
    <xf numFmtId="168" fontId="52" fillId="10" borderId="21" xfId="0" applyNumberFormat="1" applyFont="1" applyFill="1" applyBorder="1" applyAlignment="1">
      <alignment horizontal="center" vertical="center"/>
    </xf>
    <xf numFmtId="168" fontId="52" fillId="10" borderId="7" xfId="0" applyNumberFormat="1" applyFont="1" applyFill="1" applyBorder="1" applyAlignment="1">
      <alignment horizontal="center" vertical="center"/>
    </xf>
    <xf numFmtId="0" fontId="52" fillId="10" borderId="6" xfId="0" applyFont="1" applyFill="1" applyBorder="1" applyAlignment="1">
      <alignment horizontal="center" vertical="center"/>
    </xf>
    <xf numFmtId="0" fontId="52" fillId="10" borderId="21" xfId="0" applyFont="1" applyFill="1" applyBorder="1" applyAlignment="1">
      <alignment horizontal="center" vertical="center"/>
    </xf>
    <xf numFmtId="0" fontId="52" fillId="10" borderId="7" xfId="0" applyFont="1" applyFill="1" applyBorder="1" applyAlignment="1">
      <alignment horizontal="center" vertical="center"/>
    </xf>
    <xf numFmtId="168" fontId="52" fillId="10" borderId="9" xfId="0" applyNumberFormat="1" applyFont="1" applyFill="1" applyBorder="1" applyAlignment="1">
      <alignment horizontal="center" vertical="center"/>
    </xf>
    <xf numFmtId="168" fontId="52" fillId="10" borderId="15" xfId="0" applyNumberFormat="1" applyFont="1" applyFill="1" applyBorder="1" applyAlignment="1">
      <alignment horizontal="center" vertical="center"/>
    </xf>
    <xf numFmtId="168" fontId="52" fillId="10" borderId="10" xfId="0" applyNumberFormat="1" applyFont="1" applyFill="1" applyBorder="1" applyAlignment="1">
      <alignment horizontal="center" vertical="center"/>
    </xf>
    <xf numFmtId="168" fontId="52" fillId="10" borderId="11" xfId="0" applyNumberFormat="1" applyFont="1" applyFill="1" applyBorder="1" applyAlignment="1">
      <alignment horizontal="center" vertical="center"/>
    </xf>
    <xf numFmtId="168" fontId="52" fillId="10" borderId="16" xfId="0" applyNumberFormat="1" applyFont="1" applyFill="1" applyBorder="1" applyAlignment="1">
      <alignment horizontal="center" vertical="center"/>
    </xf>
    <xf numFmtId="168" fontId="52" fillId="10" borderId="8" xfId="0" applyNumberFormat="1" applyFont="1" applyFill="1" applyBorder="1" applyAlignment="1">
      <alignment horizontal="center" vertical="center"/>
    </xf>
    <xf numFmtId="168" fontId="50" fillId="9" borderId="0" xfId="0" applyNumberFormat="1" applyFont="1" applyFill="1" applyAlignment="1">
      <alignment horizontal="center"/>
    </xf>
    <xf numFmtId="168" fontId="50" fillId="9" borderId="13" xfId="0" applyNumberFormat="1" applyFont="1" applyFill="1" applyBorder="1" applyAlignment="1">
      <alignment horizontal="center"/>
    </xf>
    <xf numFmtId="168" fontId="50" fillId="9" borderId="12" xfId="0" applyNumberFormat="1" applyFont="1" applyFill="1" applyBorder="1" applyAlignment="1">
      <alignment horizontal="center"/>
    </xf>
    <xf numFmtId="0" fontId="52" fillId="10" borderId="6" xfId="0" applyFont="1" applyFill="1" applyBorder="1" applyAlignment="1">
      <alignment horizontal="center"/>
    </xf>
    <xf numFmtId="0" fontId="52" fillId="10" borderId="21" xfId="0" applyFont="1" applyFill="1" applyBorder="1" applyAlignment="1">
      <alignment horizontal="center"/>
    </xf>
    <xf numFmtId="0" fontId="52" fillId="10" borderId="7" xfId="0" applyFont="1" applyFill="1" applyBorder="1" applyAlignment="1">
      <alignment horizontal="center"/>
    </xf>
    <xf numFmtId="2" fontId="52" fillId="10" borderId="6" xfId="0" applyNumberFormat="1" applyFont="1" applyFill="1" applyBorder="1" applyAlignment="1">
      <alignment horizontal="center"/>
    </xf>
    <xf numFmtId="2" fontId="52" fillId="10" borderId="21" xfId="0" applyNumberFormat="1" applyFont="1" applyFill="1" applyBorder="1" applyAlignment="1">
      <alignment horizontal="center"/>
    </xf>
    <xf numFmtId="2" fontId="52" fillId="10" borderId="7" xfId="0" applyNumberFormat="1" applyFont="1" applyFill="1" applyBorder="1" applyAlignment="1">
      <alignment horizont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9" fillId="7" borderId="0" xfId="0" applyFont="1" applyFill="1" applyAlignment="1">
      <alignment horizontal="center" vertical="center"/>
    </xf>
    <xf numFmtId="6" fontId="27" fillId="8" borderId="9" xfId="0" applyNumberFormat="1" applyFont="1" applyFill="1" applyBorder="1" applyAlignment="1">
      <alignment horizontal="center" vertical="center"/>
    </xf>
    <xf numFmtId="0" fontId="27" fillId="8" borderId="10" xfId="0" applyFont="1" applyFill="1" applyBorder="1" applyAlignment="1">
      <alignment horizontal="center" vertical="center"/>
    </xf>
    <xf numFmtId="0" fontId="27" fillId="8" borderId="11" xfId="0" applyFont="1" applyFill="1" applyBorder="1" applyAlignment="1">
      <alignment horizontal="center" vertical="center"/>
    </xf>
    <xf numFmtId="0" fontId="27" fillId="8" borderId="8" xfId="0" applyFont="1" applyFill="1" applyBorder="1" applyAlignment="1">
      <alignment horizontal="center" vertical="center"/>
    </xf>
    <xf numFmtId="6" fontId="28" fillId="7" borderId="9" xfId="0" applyNumberFormat="1" applyFont="1" applyFill="1" applyBorder="1" applyAlignment="1">
      <alignment horizontal="center" vertical="center"/>
    </xf>
    <xf numFmtId="0" fontId="28" fillId="7" borderId="10"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8" xfId="0" applyFont="1" applyFill="1" applyBorder="1" applyAlignment="1">
      <alignment horizontal="center" vertical="center"/>
    </xf>
    <xf numFmtId="0" fontId="29" fillId="2" borderId="14" xfId="0" applyFont="1" applyFill="1" applyBorder="1" applyAlignment="1">
      <alignment horizontal="center" vertical="center"/>
    </xf>
    <xf numFmtId="0" fontId="30" fillId="2" borderId="14" xfId="0" applyFont="1" applyFill="1" applyBorder="1" applyAlignment="1">
      <alignment horizontal="center" vertical="center"/>
    </xf>
    <xf numFmtId="4" fontId="43" fillId="10" borderId="9" xfId="0" applyNumberFormat="1" applyFont="1" applyFill="1" applyBorder="1" applyAlignment="1">
      <alignment horizontal="center" vertical="center"/>
    </xf>
    <xf numFmtId="4" fontId="43" fillId="10" borderId="10" xfId="0" applyNumberFormat="1" applyFont="1" applyFill="1" applyBorder="1" applyAlignment="1">
      <alignment horizontal="center" vertical="center"/>
    </xf>
    <xf numFmtId="4" fontId="43" fillId="10" borderId="11" xfId="0" applyNumberFormat="1" applyFont="1" applyFill="1" applyBorder="1" applyAlignment="1">
      <alignment horizontal="center" vertical="center"/>
    </xf>
    <xf numFmtId="4" fontId="43" fillId="10" borderId="8" xfId="0" applyNumberFormat="1" applyFont="1" applyFill="1" applyBorder="1" applyAlignment="1">
      <alignment horizontal="center" vertical="center"/>
    </xf>
    <xf numFmtId="0" fontId="34" fillId="2" borderId="14" xfId="0" applyFont="1" applyFill="1" applyBorder="1" applyAlignment="1">
      <alignment horizontal="center" vertical="center"/>
    </xf>
    <xf numFmtId="0" fontId="42" fillId="2" borderId="14" xfId="0" applyFont="1" applyFill="1" applyBorder="1" applyAlignment="1">
      <alignment horizontal="center" vertical="center"/>
    </xf>
    <xf numFmtId="4" fontId="41" fillId="7" borderId="9" xfId="0" applyNumberFormat="1" applyFont="1" applyFill="1" applyBorder="1" applyAlignment="1">
      <alignment horizontal="center" vertical="center"/>
    </xf>
    <xf numFmtId="4" fontId="41" fillId="7" borderId="10" xfId="0" applyNumberFormat="1" applyFont="1" applyFill="1" applyBorder="1" applyAlignment="1">
      <alignment horizontal="center" vertical="center"/>
    </xf>
    <xf numFmtId="4" fontId="41" fillId="7" borderId="11" xfId="0" applyNumberFormat="1" applyFont="1" applyFill="1" applyBorder="1" applyAlignment="1">
      <alignment horizontal="center" vertical="center"/>
    </xf>
    <xf numFmtId="4" fontId="41" fillId="7" borderId="8" xfId="0" applyNumberFormat="1" applyFont="1" applyFill="1" applyBorder="1" applyAlignment="1">
      <alignment horizontal="center" vertical="center"/>
    </xf>
    <xf numFmtId="168" fontId="40" fillId="10" borderId="9" xfId="0" applyNumberFormat="1" applyFont="1" applyFill="1" applyBorder="1" applyAlignment="1">
      <alignment horizontal="center" vertical="center"/>
    </xf>
    <xf numFmtId="168" fontId="40" fillId="10" borderId="10" xfId="0" applyNumberFormat="1" applyFont="1" applyFill="1" applyBorder="1" applyAlignment="1">
      <alignment horizontal="center" vertical="center"/>
    </xf>
    <xf numFmtId="168" fontId="40" fillId="10" borderId="11" xfId="0" applyNumberFormat="1" applyFont="1" applyFill="1" applyBorder="1" applyAlignment="1">
      <alignment horizontal="center" vertical="center"/>
    </xf>
    <xf numFmtId="168" fontId="40" fillId="10" borderId="8" xfId="0" applyNumberFormat="1" applyFont="1" applyFill="1" applyBorder="1" applyAlignment="1">
      <alignment horizontal="center" vertical="center"/>
    </xf>
    <xf numFmtId="168" fontId="51" fillId="10" borderId="9" xfId="0" applyNumberFormat="1" applyFont="1" applyFill="1" applyBorder="1" applyAlignment="1">
      <alignment horizontal="center" vertical="center"/>
    </xf>
    <xf numFmtId="168" fontId="51" fillId="10" borderId="15" xfId="0" applyNumberFormat="1" applyFont="1" applyFill="1" applyBorder="1" applyAlignment="1">
      <alignment horizontal="center" vertical="center"/>
    </xf>
    <xf numFmtId="168" fontId="51" fillId="10" borderId="10" xfId="0" applyNumberFormat="1" applyFont="1" applyFill="1" applyBorder="1" applyAlignment="1">
      <alignment horizontal="center" vertical="center"/>
    </xf>
    <xf numFmtId="168" fontId="51" fillId="10" borderId="12" xfId="0" applyNumberFormat="1" applyFont="1" applyFill="1" applyBorder="1" applyAlignment="1">
      <alignment horizontal="center" vertical="center"/>
    </xf>
    <xf numFmtId="168" fontId="51" fillId="10" borderId="0" xfId="0" applyNumberFormat="1" applyFont="1" applyFill="1" applyAlignment="1">
      <alignment horizontal="center" vertical="center"/>
    </xf>
    <xf numFmtId="168" fontId="51" fillId="10" borderId="13" xfId="0" applyNumberFormat="1" applyFont="1" applyFill="1" applyBorder="1" applyAlignment="1">
      <alignment horizontal="center" vertical="center"/>
    </xf>
    <xf numFmtId="168" fontId="51" fillId="10" borderId="11" xfId="0" applyNumberFormat="1" applyFont="1" applyFill="1" applyBorder="1" applyAlignment="1">
      <alignment horizontal="center" vertical="center"/>
    </xf>
    <xf numFmtId="168" fontId="51" fillId="10" borderId="16" xfId="0" applyNumberFormat="1" applyFont="1" applyFill="1" applyBorder="1" applyAlignment="1">
      <alignment horizontal="center" vertical="center"/>
    </xf>
    <xf numFmtId="168" fontId="51" fillId="10" borderId="8" xfId="0" applyNumberFormat="1" applyFont="1" applyFill="1" applyBorder="1" applyAlignment="1">
      <alignment horizontal="center" vertical="center"/>
    </xf>
    <xf numFmtId="4" fontId="33" fillId="4" borderId="9" xfId="0" applyNumberFormat="1" applyFont="1" applyFill="1" applyBorder="1" applyAlignment="1">
      <alignment horizontal="center" vertical="center"/>
    </xf>
    <xf numFmtId="4" fontId="33" fillId="4" borderId="10" xfId="0" applyNumberFormat="1" applyFont="1" applyFill="1" applyBorder="1" applyAlignment="1">
      <alignment horizontal="center" vertical="center"/>
    </xf>
    <xf numFmtId="4" fontId="33" fillId="4" borderId="11" xfId="0" applyNumberFormat="1" applyFont="1" applyFill="1" applyBorder="1" applyAlignment="1">
      <alignment horizontal="center" vertical="center"/>
    </xf>
    <xf numFmtId="4" fontId="33" fillId="4" borderId="8" xfId="0" applyNumberFormat="1" applyFont="1" applyFill="1" applyBorder="1" applyAlignment="1">
      <alignment horizontal="center" vertical="center"/>
    </xf>
    <xf numFmtId="0" fontId="32" fillId="2" borderId="0" xfId="0" applyFont="1" applyFill="1" applyAlignment="1">
      <alignment horizontal="center" vertical="center"/>
    </xf>
    <xf numFmtId="4" fontId="31" fillId="11" borderId="0" xfId="0" applyNumberFormat="1" applyFont="1" applyFill="1" applyAlignment="1">
      <alignment horizontal="center" vertical="center"/>
    </xf>
    <xf numFmtId="4" fontId="31" fillId="2"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685441432"/>
        <c:axId val="685446024"/>
      </c:scatterChart>
      <c:valAx>
        <c:axId val="68544143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6024"/>
        <c:crosses val="autoZero"/>
        <c:crossBetween val="midCat"/>
      </c:valAx>
      <c:valAx>
        <c:axId val="68544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1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3'!A1"/><Relationship Id="rId2" Type="http://schemas.openxmlformats.org/officeDocument/2006/relationships/hyperlink" Target="#' Problem 2 s '!A1"/><Relationship Id="rId1" Type="http://schemas.openxmlformats.org/officeDocument/2006/relationships/hyperlink" Target="#FirstPage!A1"/><Relationship Id="rId5" Type="http://schemas.openxmlformats.org/officeDocument/2006/relationships/hyperlink" Target="#FCIEA!A1"/><Relationship Id="rId4" Type="http://schemas.openxmlformats.org/officeDocument/2006/relationships/hyperlink" Target="#'Problem 41 '!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7'!A1"/></Relationships>
</file>

<file path=xl/drawings/_rels/drawing8.xml.rels><?xml version="1.0" encoding="UTF-8" standalone="yes"?>
<Relationships xmlns="http://schemas.openxmlformats.org/package/2006/relationships"><Relationship Id="rId1" Type="http://schemas.openxmlformats.org/officeDocument/2006/relationships/hyperlink" Target="#'Problem 6'!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1'!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 Problem 6 '!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14</xdr:col>
      <xdr:colOff>244928</xdr:colOff>
      <xdr:row>7</xdr:row>
      <xdr:rowOff>190499</xdr:rowOff>
    </xdr:from>
    <xdr:to>
      <xdr:col>20</xdr:col>
      <xdr:colOff>421820</xdr:colOff>
      <xdr:row>13</xdr:row>
      <xdr:rowOff>27214</xdr:rowOff>
    </xdr:to>
    <xdr:sp macro="" textlink="">
      <xdr:nvSpPr>
        <xdr:cNvPr id="8" name="Rounded Rectangle 6">
          <a:extLst>
            <a:ext uri="{FF2B5EF4-FFF2-40B4-BE49-F238E27FC236}">
              <a16:creationId xmlns:a16="http://schemas.microsoft.com/office/drawing/2014/main" id="{00000000-0008-0000-0000-000008000000}"/>
            </a:ext>
          </a:extLst>
        </xdr:cNvPr>
        <xdr:cNvSpPr/>
      </xdr:nvSpPr>
      <xdr:spPr>
        <a:xfrm>
          <a:off x="8817428" y="1523999"/>
          <a:ext cx="3850821"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322   </a:t>
          </a:r>
          <a:endParaRPr lang="en-US" sz="2800" baseline="0">
            <a:solidFill>
              <a:srgbClr val="C00000"/>
            </a:solidFill>
          </a:endParaRPr>
        </a:p>
      </xdr:txBody>
    </xdr:sp>
    <xdr:clientData/>
  </xdr:twoCellAnchor>
  <xdr:twoCellAnchor>
    <xdr:from>
      <xdr:col>14</xdr:col>
      <xdr:colOff>449036</xdr:colOff>
      <xdr:row>37</xdr:row>
      <xdr:rowOff>176892</xdr:rowOff>
    </xdr:from>
    <xdr:to>
      <xdr:col>20</xdr:col>
      <xdr:colOff>230301</xdr:colOff>
      <xdr:row>44</xdr:row>
      <xdr:rowOff>149677</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9021536" y="7225392"/>
          <a:ext cx="3455194"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557892</xdr:colOff>
      <xdr:row>1</xdr:row>
      <xdr:rowOff>152401</xdr:rowOff>
    </xdr:from>
    <xdr:to>
      <xdr:col>22</xdr:col>
      <xdr:colOff>244927</xdr:colOff>
      <xdr:row>6</xdr:row>
      <xdr:rowOff>83457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905749" y="34290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8</xdr:col>
      <xdr:colOff>122465</xdr:colOff>
      <xdr:row>30</xdr:row>
      <xdr:rowOff>97972</xdr:rowOff>
    </xdr:from>
    <xdr:to>
      <xdr:col>27</xdr:col>
      <xdr:colOff>136071</xdr:colOff>
      <xdr:row>35</xdr:row>
      <xdr:rowOff>149679</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5021036" y="5812972"/>
          <a:ext cx="11647714"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1" baseline="0">
              <a:solidFill>
                <a:schemeClr val="tx2">
                  <a:lumMod val="50000"/>
                </a:schemeClr>
              </a:solidFill>
              <a:latin typeface="Lucida Bright" panose="02040602050505020304" pitchFamily="18" charset="0"/>
            </a:rPr>
            <a:t> Estimating Population Parameters</a:t>
          </a:r>
        </a:p>
        <a:p>
          <a:pPr algn="ctr"/>
          <a:endParaRPr lang="en-US" sz="2800" baseline="0">
            <a:solidFill>
              <a:srgbClr val="C00000"/>
            </a:solidFill>
          </a:endParaRPr>
        </a:p>
      </xdr:txBody>
    </xdr:sp>
    <xdr:clientData/>
  </xdr:twoCellAnchor>
  <xdr:twoCellAnchor>
    <xdr:from>
      <xdr:col>12</xdr:col>
      <xdr:colOff>394607</xdr:colOff>
      <xdr:row>15</xdr:row>
      <xdr:rowOff>43542</xdr:rowOff>
    </xdr:from>
    <xdr:to>
      <xdr:col>22</xdr:col>
      <xdr:colOff>95250</xdr:colOff>
      <xdr:row>29</xdr:row>
      <xdr:rowOff>125184</xdr:rowOff>
    </xdr:to>
    <xdr:sp macro="" textlink="">
      <xdr:nvSpPr>
        <xdr:cNvPr id="10" name="Rounded Rectangle 6">
          <a:extLst>
            <a:ext uri="{FF2B5EF4-FFF2-40B4-BE49-F238E27FC236}">
              <a16:creationId xmlns:a16="http://schemas.microsoft.com/office/drawing/2014/main" id="{00000000-0008-0000-0000-00000A000000}"/>
            </a:ext>
          </a:extLst>
        </xdr:cNvPr>
        <xdr:cNvSpPr/>
      </xdr:nvSpPr>
      <xdr:spPr>
        <a:xfrm>
          <a:off x="7840436" y="2819399"/>
          <a:ext cx="5905500" cy="2672442"/>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a:t>
          </a:r>
        </a:p>
        <a:p>
          <a:pPr algn="ctr"/>
          <a:r>
            <a:rPr lang="en-US" sz="3600" b="1" baseline="0">
              <a:solidFill>
                <a:srgbClr val="C00000"/>
              </a:solidFill>
              <a:latin typeface="Lucida Bright" panose="02040602050505020304" pitchFamily="18" charset="0"/>
            </a:rPr>
            <a:t> Sample Problems</a:t>
          </a:r>
        </a:p>
        <a:p>
          <a:pPr algn="ctr"/>
          <a:endParaRPr lang="en-US" sz="3600" b="1" baseline="0">
            <a:solidFill>
              <a:srgbClr val="C00000"/>
            </a:solidFill>
            <a:latin typeface="Lucida Bright" panose="02040602050505020304" pitchFamily="18" charset="0"/>
          </a:endParaRPr>
        </a:p>
        <a:p>
          <a:pPr algn="ctr"/>
          <a:r>
            <a:rPr lang="en-US" sz="3600" b="1" baseline="0">
              <a:solidFill>
                <a:schemeClr val="accent3">
                  <a:lumMod val="50000"/>
                </a:schemeClr>
              </a:solidFill>
              <a:latin typeface="Lucida Bright" panose="02040602050505020304" pitchFamily="18" charset="0"/>
            </a:rPr>
            <a:t>10/5/23</a:t>
          </a:r>
        </a:p>
        <a:p>
          <a:pPr algn="ctr"/>
          <a:r>
            <a:rPr lang="en-US" sz="2800" b="1" baseline="0">
              <a:solidFill>
                <a:srgbClr val="C00000"/>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517073</xdr:colOff>
      <xdr:row>1</xdr:row>
      <xdr:rowOff>68035</xdr:rowOff>
    </xdr:from>
    <xdr:to>
      <xdr:col>24</xdr:col>
      <xdr:colOff>87087</xdr:colOff>
      <xdr:row>8</xdr:row>
      <xdr:rowOff>176893</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42416" y="253092"/>
          <a:ext cx="7636328" cy="140425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chemeClr val="accent3">
                  <a:lumMod val="50000"/>
                </a:schemeClr>
              </a:solidFill>
              <a:latin typeface="Lucida Bright" panose="02040602050505020304" pitchFamily="18" charset="0"/>
            </a:rPr>
            <a:t>Estimating</a:t>
          </a:r>
          <a:r>
            <a:rPr lang="en-US" sz="3600" b="1" baseline="0">
              <a:solidFill>
                <a:schemeClr val="accent3">
                  <a:lumMod val="50000"/>
                </a:schemeClr>
              </a:solidFill>
              <a:latin typeface="Lucida Bright" panose="02040602050505020304" pitchFamily="18" charset="0"/>
            </a:rPr>
            <a:t> Population Parameters</a:t>
          </a:r>
          <a:endParaRPr lang="en-US" sz="3600" b="1">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97969</xdr:colOff>
      <xdr:row>13</xdr:row>
      <xdr:rowOff>51708</xdr:rowOff>
    </xdr:from>
    <xdr:to>
      <xdr:col>21</xdr:col>
      <xdr:colOff>378277</xdr:colOff>
      <xdr:row>16</xdr:row>
      <xdr:rowOff>182336</xdr:rowOff>
    </xdr:to>
    <xdr:sp macro="" textlink="">
      <xdr:nvSpPr>
        <xdr:cNvPr id="19" name="Rounded Rectangle 18">
          <a:hlinkClick xmlns:r="http://schemas.openxmlformats.org/officeDocument/2006/relationships" r:id="rId2"/>
          <a:extLst>
            <a:ext uri="{FF2B5EF4-FFF2-40B4-BE49-F238E27FC236}">
              <a16:creationId xmlns:a16="http://schemas.microsoft.com/office/drawing/2014/main" id="{00000000-0008-0000-0100-000013000000}"/>
            </a:ext>
          </a:extLst>
        </xdr:cNvPr>
        <xdr:cNvSpPr/>
      </xdr:nvSpPr>
      <xdr:spPr>
        <a:xfrm>
          <a:off x="9405255" y="2457451"/>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15</xdr:col>
      <xdr:colOff>100693</xdr:colOff>
      <xdr:row>19</xdr:row>
      <xdr:rowOff>27216</xdr:rowOff>
    </xdr:from>
    <xdr:to>
      <xdr:col>21</xdr:col>
      <xdr:colOff>381001</xdr:colOff>
      <xdr:row>22</xdr:row>
      <xdr:rowOff>157844</xdr:rowOff>
    </xdr:to>
    <xdr:sp macro="" textlink="">
      <xdr:nvSpPr>
        <xdr:cNvPr id="20" name="Rounded Rectangle 19">
          <a:hlinkClick xmlns:r="http://schemas.openxmlformats.org/officeDocument/2006/relationships" r:id="rId3"/>
          <a:extLst>
            <a:ext uri="{FF2B5EF4-FFF2-40B4-BE49-F238E27FC236}">
              <a16:creationId xmlns:a16="http://schemas.microsoft.com/office/drawing/2014/main" id="{00000000-0008-0000-0100-000014000000}"/>
            </a:ext>
          </a:extLst>
        </xdr:cNvPr>
        <xdr:cNvSpPr/>
      </xdr:nvSpPr>
      <xdr:spPr>
        <a:xfrm>
          <a:off x="9407979" y="354330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15</xdr:col>
      <xdr:colOff>160567</xdr:colOff>
      <xdr:row>25</xdr:row>
      <xdr:rowOff>27213</xdr:rowOff>
    </xdr:from>
    <xdr:to>
      <xdr:col>21</xdr:col>
      <xdr:colOff>440875</xdr:colOff>
      <xdr:row>28</xdr:row>
      <xdr:rowOff>157841</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9467853" y="465364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1</xdr:col>
      <xdr:colOff>410935</xdr:colOff>
      <xdr:row>13</xdr:row>
      <xdr:rowOff>57150</xdr:rowOff>
    </xdr:from>
    <xdr:to>
      <xdr:col>6</xdr:col>
      <xdr:colOff>81642</xdr:colOff>
      <xdr:row>17</xdr:row>
      <xdr:rowOff>2721</xdr:rowOff>
    </xdr:to>
    <xdr:sp macro="" textlink="">
      <xdr:nvSpPr>
        <xdr:cNvPr id="11" name="Rounded Rectangle 16">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1023256" y="1962150"/>
          <a:ext cx="2732315"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accent4">
                  <a:lumMod val="50000"/>
                </a:schemeClr>
              </a:solidFill>
              <a:latin typeface="Lucida Bright" panose="02040602050505020304" pitchFamily="18" charset="0"/>
              <a:cs typeface="FrankRuehl" panose="020E0503060101010101" pitchFamily="34" charset="-79"/>
            </a:rPr>
            <a:t>Reference</a:t>
          </a:r>
        </a:p>
      </xdr:txBody>
    </xdr:sp>
    <xdr:clientData/>
  </xdr:twoCellAnchor>
  <xdr:twoCellAnchor>
    <xdr:from>
      <xdr:col>21</xdr:col>
      <xdr:colOff>54429</xdr:colOff>
      <xdr:row>26</xdr:row>
      <xdr:rowOff>0</xdr:rowOff>
    </xdr:from>
    <xdr:to>
      <xdr:col>22</xdr:col>
      <xdr:colOff>508908</xdr:colOff>
      <xdr:row>28</xdr:row>
      <xdr:rowOff>57149</xdr:rowOff>
    </xdr:to>
    <xdr:sp macro="" textlink="">
      <xdr:nvSpPr>
        <xdr:cNvPr id="3" name="TextBox 2">
          <a:extLst>
            <a:ext uri="{FF2B5EF4-FFF2-40B4-BE49-F238E27FC236}">
              <a16:creationId xmlns:a16="http://schemas.microsoft.com/office/drawing/2014/main" id="{2D5F7204-CE2E-449E-BFB8-8F9EEE601B89}"/>
            </a:ext>
          </a:extLst>
        </xdr:cNvPr>
        <xdr:cNvSpPr txBox="1"/>
      </xdr:nvSpPr>
      <xdr:spPr>
        <a:xfrm>
          <a:off x="12913179" y="4953000"/>
          <a:ext cx="1066800"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rgbClr val="C00000"/>
              </a:solidFill>
            </a:rPr>
            <a:t>Optional</a:t>
          </a:r>
          <a:endParaRPr lang="en-US" sz="1600" baseline="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4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10</xdr:row>
      <xdr:rowOff>81645</xdr:rowOff>
    </xdr:from>
    <xdr:to>
      <xdr:col>9</xdr:col>
      <xdr:colOff>19050</xdr:colOff>
      <xdr:row>138</xdr:row>
      <xdr:rowOff>19050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8100" y="1986645"/>
          <a:ext cx="9144000" cy="309317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u="sng" baseline="0">
              <a:solidFill>
                <a:srgbClr val="FF0000"/>
              </a:solidFill>
              <a:latin typeface="Lucida Bright" panose="02040602050505020304" pitchFamily="18" charset="0"/>
            </a:rPr>
            <a:t>The required sample size, </a:t>
          </a:r>
          <a:r>
            <a:rPr lang="el-GR" sz="2800" b="1" u="sng" baseline="0">
              <a:solidFill>
                <a:srgbClr val="FF0000"/>
              </a:solidFill>
              <a:latin typeface="Calibri" panose="020F0502020204030204" pitchFamily="34" charset="0"/>
              <a:cs typeface="Calibri" panose="020F0502020204030204" pitchFamily="34" charset="0"/>
            </a:rPr>
            <a:t>σ</a:t>
          </a:r>
          <a:r>
            <a:rPr lang="en-US" sz="2800" b="1" u="sng" baseline="0">
              <a:solidFill>
                <a:srgbClr val="FF0000"/>
              </a:solidFill>
              <a:latin typeface="Lucida Bright" panose="02040602050505020304" pitchFamily="18" charset="0"/>
              <a:cs typeface="Calibri" panose="020F0502020204030204" pitchFamily="34" charset="0"/>
            </a:rPr>
            <a:t> unknown:</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A Georgia lumber mill manager wants to know the average diameter of logs the mill cuts. Not only does she not know </a:t>
          </a:r>
          <a:r>
            <a:rPr lang="el-GR" sz="2800" baseline="0">
              <a:solidFill>
                <a:schemeClr val="tx1"/>
              </a:solidFill>
              <a:latin typeface="Times New Roman" panose="02020603050405020304" pitchFamily="18" charset="0"/>
              <a:cs typeface="Times New Roman" panose="02020603050405020304" pitchFamily="18" charset="0"/>
            </a:rPr>
            <a:t>μ</a:t>
          </a:r>
          <a:r>
            <a:rPr lang="en-US" sz="2800" baseline="0">
              <a:solidFill>
                <a:schemeClr val="tx1"/>
              </a:solidFill>
              <a:latin typeface="Lucida Bright" panose="02040602050505020304" pitchFamily="18" charset="0"/>
              <a:cs typeface="Times New Roman" panose="02020603050405020304" pitchFamily="18" charset="0"/>
            </a:rPr>
            <a:t>, she does not know the population standard deviation.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She want a </a:t>
          </a:r>
          <a:r>
            <a:rPr lang="en-US" sz="2800" b="1" baseline="0">
              <a:solidFill>
                <a:srgbClr val="FF0000"/>
              </a:solidFill>
              <a:latin typeface="Lucida Bright" panose="02040602050505020304" pitchFamily="18" charset="0"/>
              <a:cs typeface="Times New Roman" panose="02020603050405020304" pitchFamily="18" charset="0"/>
            </a:rPr>
            <a:t>90% </a:t>
          </a:r>
          <a:r>
            <a:rPr lang="en-US" sz="2800" baseline="0">
              <a:solidFill>
                <a:schemeClr val="tx1"/>
              </a:solidFill>
              <a:latin typeface="Lucida Bright" panose="02040602050505020304" pitchFamily="18" charset="0"/>
              <a:cs typeface="Times New Roman" panose="02020603050405020304" pitchFamily="18" charset="0"/>
            </a:rPr>
            <a:t>confidence level and is willing to have a margin of error of  </a:t>
          </a:r>
          <a:r>
            <a:rPr lang="en-US" sz="2800" b="1" baseline="0">
              <a:solidFill>
                <a:srgbClr val="FF0000"/>
              </a:solidFill>
              <a:latin typeface="Lucida Bright" panose="02040602050505020304" pitchFamily="18" charset="0"/>
              <a:cs typeface="Times New Roman" panose="02020603050405020304" pitchFamily="18" charset="0"/>
            </a:rPr>
            <a:t>0.50 inch </a:t>
          </a:r>
          <a:r>
            <a:rPr lang="en-US" sz="2800" baseline="0">
              <a:solidFill>
                <a:schemeClr val="tx1"/>
              </a:solidFill>
              <a:latin typeface="Lucida Bright" panose="02040602050505020304" pitchFamily="18" charset="0"/>
              <a:cs typeface="Times New Roman" panose="02020603050405020304" pitchFamily="18" charset="0"/>
            </a:rPr>
            <a:t>in estimating the true mean diameter.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The required sample size can be determined using the following steps:</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1. Specify the desired margin of error.</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wishes to have his estimate to be within +/- 0.50 inch, so the margin of error is;         </a:t>
          </a:r>
          <a:r>
            <a:rPr lang="en-US" sz="2800" b="1" baseline="0">
              <a:solidFill>
                <a:srgbClr val="FF0000"/>
              </a:solidFill>
              <a:latin typeface="Lucida Bright" panose="02040602050505020304" pitchFamily="18" charset="0"/>
              <a:cs typeface="Calibri" panose="020F0502020204030204" pitchFamily="34" charset="0"/>
            </a:rPr>
            <a:t>e = 0.5 inch.</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a:effectLst/>
          </a:endParaRPr>
        </a:p>
        <a:p>
          <a:r>
            <a:rPr lang="en-US" sz="3200" b="1" u="sng" baseline="0">
              <a:solidFill>
                <a:schemeClr val="accent5">
                  <a:lumMod val="50000"/>
                </a:schemeClr>
              </a:solidFill>
              <a:effectLst/>
              <a:latin typeface="Lucida Bright" panose="02040602050505020304" pitchFamily="18" charset="0"/>
              <a:ea typeface="+mn-ea"/>
              <a:cs typeface="+mn-cs"/>
            </a:rPr>
            <a:t>Step 2. Calculate the Sample Mean : </a:t>
          </a:r>
          <a:endParaRPr lang="en-US" sz="3200">
            <a:solidFill>
              <a:schemeClr val="accent5">
                <a:lumMod val="50000"/>
              </a:schemeClr>
            </a:solidFill>
            <a:effectLst/>
            <a:latin typeface="Lucida Bright" panose="02040602050505020304" pitchFamily="18"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3. Determine an estimate for the population standard deviation:</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will select a pilot sample of </a:t>
          </a:r>
          <a:r>
            <a:rPr lang="en-US" sz="2800" b="1" baseline="0">
              <a:solidFill>
                <a:srgbClr val="FF0000"/>
              </a:solidFill>
              <a:latin typeface="Lucida Bright" panose="02040602050505020304" pitchFamily="18" charset="0"/>
              <a:cs typeface="Calibri" panose="020F0502020204030204" pitchFamily="34" charset="0"/>
            </a:rPr>
            <a:t>n = 20 </a:t>
          </a:r>
          <a:r>
            <a:rPr lang="en-US" sz="2800" baseline="0">
              <a:solidFill>
                <a:schemeClr val="tx1"/>
              </a:solidFill>
              <a:latin typeface="Lucida Bright" panose="02040602050505020304" pitchFamily="18" charset="0"/>
              <a:cs typeface="Calibri" panose="020F0502020204030204" pitchFamily="34" charset="0"/>
            </a:rPr>
            <a:t>logs and measure the diameter of which.</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Thus, </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 =</a:t>
          </a:r>
          <a:r>
            <a:rPr lang="en-US" sz="2800" b="1" baseline="0">
              <a:solidFill>
                <a:srgbClr val="C00000"/>
              </a:solidFill>
              <a:latin typeface="Lucida Bright" panose="02040602050505020304" pitchFamily="18" charset="0"/>
              <a:cs typeface="Calibri" panose="020F0502020204030204" pitchFamily="34" charset="0"/>
            </a:rPr>
            <a:t> 4.8515</a:t>
          </a: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4. Determine the critical value for the desired level of confidence:</a:t>
          </a:r>
        </a:p>
        <a:p>
          <a:r>
            <a:rPr lang="en-US" sz="1100" b="0" i="0" u="none" strike="noStrike">
              <a:solidFill>
                <a:schemeClr val="dk1"/>
              </a:solidFill>
              <a:effectLst/>
              <a:latin typeface="+mn-lt"/>
              <a:ea typeface="+mn-ea"/>
              <a:cs typeface="+mn-cs"/>
            </a:rPr>
            <a:t> </a:t>
          </a:r>
          <a:r>
            <a:rPr lang="en-US" sz="2800"/>
            <a:t> </a:t>
          </a:r>
        </a:p>
        <a:p>
          <a:r>
            <a:rPr lang="en-US" sz="2800" baseline="0">
              <a:solidFill>
                <a:schemeClr val="tx1"/>
              </a:solidFill>
              <a:latin typeface="Lucida Bright" panose="02040602050505020304" pitchFamily="18" charset="0"/>
              <a:cs typeface="Calibri" panose="020F0502020204030204" pitchFamily="34" charset="0"/>
            </a:rPr>
            <a:t>The critical value will be a z-value:</a:t>
          </a:r>
        </a:p>
        <a:p>
          <a:endParaRPr lang="en-US" sz="2800" baseline="0">
            <a:solidFill>
              <a:schemeClr val="tx1"/>
            </a:solidFill>
            <a:latin typeface="Lucida Bright" panose="02040602050505020304" pitchFamily="18" charset="0"/>
            <a:cs typeface="Calibri" panose="020F0502020204030204" pitchFamily="34" charset="0"/>
          </a:endParaRPr>
        </a:p>
        <a:p>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  = </a:t>
          </a:r>
          <a:r>
            <a:rPr lang="en-US" sz="2800" baseline="0">
              <a:solidFill>
                <a:schemeClr val="tx1"/>
              </a:solidFill>
              <a:latin typeface="Lucida Bright" panose="02040602050505020304" pitchFamily="18" charset="0"/>
              <a:cs typeface="Calibri" panose="020F0502020204030204" pitchFamily="34" charset="0"/>
            </a:rPr>
            <a:t>1 - 0.90 = 0.10</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α/2 = 0.1/2 = </a:t>
          </a:r>
          <a:r>
            <a:rPr lang="en-US" sz="2800" b="1" baseline="0">
              <a:solidFill>
                <a:srgbClr val="FF0000"/>
              </a:solidFill>
              <a:latin typeface="Lucida Bright" panose="02040602050505020304" pitchFamily="18" charset="0"/>
              <a:cs typeface="Calibri" panose="020F0502020204030204" pitchFamily="34" charset="0"/>
            </a:rPr>
            <a:t>0.05</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z(0.05) = NORM.S.INV(0.95) = </a:t>
          </a:r>
          <a:r>
            <a:rPr lang="en-US" sz="2800" b="1" baseline="0">
              <a:solidFill>
                <a:srgbClr val="FF0000"/>
              </a:solidFill>
              <a:latin typeface="Lucida Bright" panose="02040602050505020304" pitchFamily="18" charset="0"/>
              <a:cs typeface="Calibri" panose="020F0502020204030204" pitchFamily="34" charset="0"/>
            </a:rPr>
            <a:t>1.6449</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5. Compute the required sample size:</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n = (((z </a:t>
          </a:r>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/2)^2)*</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^2)/e^2 =</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((1.6449^2)*(4.8515^2))/(0.5^2) =254.74</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or approx. </a:t>
          </a:r>
          <a:r>
            <a:rPr lang="en-US" sz="2800" b="1" baseline="0">
              <a:solidFill>
                <a:srgbClr val="FF0000"/>
              </a:solidFill>
              <a:latin typeface="Lucida Bright" panose="02040602050505020304" pitchFamily="18" charset="0"/>
              <a:cs typeface="Calibri" panose="020F0502020204030204" pitchFamily="34" charset="0"/>
            </a:rPr>
            <a:t>255</a:t>
          </a:r>
        </a:p>
        <a:p>
          <a:endParaRPr lang="en-US" sz="2000" baseline="0">
            <a:solidFill>
              <a:schemeClr val="tx1"/>
            </a:solidFill>
            <a:latin typeface="Calibri" panose="020F0502020204030204" pitchFamily="34" charset="0"/>
            <a:cs typeface="Calibri" panose="020F0502020204030204" pitchFamily="34" charset="0"/>
          </a:endParaRPr>
        </a:p>
      </xdr:txBody>
    </xdr:sp>
    <xdr:clientData/>
  </xdr:twoCellAnchor>
  <xdr:twoCellAnchor>
    <xdr:from>
      <xdr:col>1</xdr:col>
      <xdr:colOff>81643</xdr:colOff>
      <xdr:row>2</xdr:row>
      <xdr:rowOff>149678</xdr:rowOff>
    </xdr:from>
    <xdr:to>
      <xdr:col>3</xdr:col>
      <xdr:colOff>428625</xdr:colOff>
      <xdr:row>8</xdr:row>
      <xdr:rowOff>63499</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691243" y="530678"/>
          <a:ext cx="1566182" cy="10568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125187</xdr:colOff>
      <xdr:row>4</xdr:row>
      <xdr:rowOff>157842</xdr:rowOff>
    </xdr:from>
    <xdr:to>
      <xdr:col>9</xdr:col>
      <xdr:colOff>125187</xdr:colOff>
      <xdr:row>52</xdr:row>
      <xdr:rowOff>114301</xdr:rowOff>
    </xdr:to>
    <xdr:cxnSp macro="">
      <xdr:nvCxnSpPr>
        <xdr:cNvPr id="11" name="Straight Connector 10">
          <a:extLst>
            <a:ext uri="{FF2B5EF4-FFF2-40B4-BE49-F238E27FC236}">
              <a16:creationId xmlns:a16="http://schemas.microsoft.com/office/drawing/2014/main" id="{00000000-0008-0000-0500-00000B000000}"/>
            </a:ext>
          </a:extLst>
        </xdr:cNvPr>
        <xdr:cNvCxnSpPr/>
      </xdr:nvCxnSpPr>
      <xdr:spPr>
        <a:xfrm>
          <a:off x="9259662" y="919842"/>
          <a:ext cx="0" cy="1192938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517071</xdr:colOff>
      <xdr:row>4</xdr:row>
      <xdr:rowOff>119741</xdr:rowOff>
    </xdr:from>
    <xdr:to>
      <xdr:col>18</xdr:col>
      <xdr:colOff>272142</xdr:colOff>
      <xdr:row>8</xdr:row>
      <xdr:rowOff>146956</xdr:rowOff>
    </xdr:to>
    <xdr:sp macro="" textlink="">
      <xdr:nvSpPr>
        <xdr:cNvPr id="12" name="Rounded Rectangle 5">
          <a:extLst>
            <a:ext uri="{FF2B5EF4-FFF2-40B4-BE49-F238E27FC236}">
              <a16:creationId xmlns:a16="http://schemas.microsoft.com/office/drawing/2014/main" id="{00000000-0008-0000-0500-00000C000000}"/>
            </a:ext>
          </a:extLst>
        </xdr:cNvPr>
        <xdr:cNvSpPr/>
      </xdr:nvSpPr>
      <xdr:spPr>
        <a:xfrm>
          <a:off x="12280446" y="881741"/>
          <a:ext cx="635589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13" name="Rounded Rectangle 7">
          <a:extLst>
            <a:ext uri="{FF2B5EF4-FFF2-40B4-BE49-F238E27FC236}">
              <a16:creationId xmlns:a16="http://schemas.microsoft.com/office/drawing/2014/main" id="{00000000-0008-0000-0500-00000D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12</xdr:col>
      <xdr:colOff>857251</xdr:colOff>
      <xdr:row>120</xdr:row>
      <xdr:rowOff>171450</xdr:rowOff>
    </xdr:from>
    <xdr:to>
      <xdr:col>13</xdr:col>
      <xdr:colOff>1162050</xdr:colOff>
      <xdr:row>125</xdr:row>
      <xdr:rowOff>76200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5468601" y="29641800"/>
          <a:ext cx="3009899" cy="857250"/>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rgbClr val="FFFF00"/>
              </a:solidFill>
              <a:latin typeface="Lucida Bright" panose="02040602050505020304" pitchFamily="18" charset="0"/>
            </a:rPr>
            <a:t>Approx.</a:t>
          </a:r>
          <a:r>
            <a:rPr lang="en-US" sz="2400" b="1" baseline="0">
              <a:solidFill>
                <a:srgbClr val="FFFF00"/>
              </a:solidFill>
              <a:latin typeface="Lucida Bright" panose="02040602050505020304" pitchFamily="18" charset="0"/>
            </a:rPr>
            <a:t> 255 </a:t>
          </a:r>
          <a:endParaRPr lang="en-US" sz="2400" b="1">
            <a:solidFill>
              <a:srgbClr val="FFFF00"/>
            </a:solidFill>
            <a:latin typeface="Lucida Bright" panose="02040602050505020304" pitchFamily="18" charset="0"/>
          </a:endParaRPr>
        </a:p>
      </xdr:txBody>
    </xdr:sp>
    <xdr:clientData/>
  </xdr:twoCellAnchor>
  <xdr:twoCellAnchor>
    <xdr:from>
      <xdr:col>9</xdr:col>
      <xdr:colOff>333376</xdr:colOff>
      <xdr:row>9</xdr:row>
      <xdr:rowOff>171450</xdr:rowOff>
    </xdr:from>
    <xdr:to>
      <xdr:col>11</xdr:col>
      <xdr:colOff>323850</xdr:colOff>
      <xdr:row>15</xdr:row>
      <xdr:rowOff>142875</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467851" y="1885950"/>
          <a:ext cx="2009774" cy="11144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 </a:t>
          </a:r>
        </a:p>
        <a:p>
          <a:pPr algn="ctr"/>
          <a:r>
            <a:rPr lang="en-US" sz="2000">
              <a:latin typeface="Lucida Bright" panose="02040602050505020304" pitchFamily="18" charset="0"/>
            </a:rPr>
            <a:t>Sample</a:t>
          </a:r>
          <a:r>
            <a:rPr lang="en-US" sz="2000" baseline="0">
              <a:latin typeface="Lucida Bright" panose="02040602050505020304" pitchFamily="18" charset="0"/>
            </a:rPr>
            <a:t> </a:t>
          </a:r>
          <a:r>
            <a:rPr lang="en-US" sz="2000">
              <a:latin typeface="Lucida Bright" panose="02040602050505020304" pitchFamily="18" charset="0"/>
            </a:rPr>
            <a:t>mean</a:t>
          </a:r>
        </a:p>
      </xdr:txBody>
    </xdr:sp>
    <xdr:clientData/>
  </xdr:twoCellAnchor>
  <xdr:twoCellAnchor>
    <xdr:from>
      <xdr:col>10</xdr:col>
      <xdr:colOff>12701</xdr:colOff>
      <xdr:row>52</xdr:row>
      <xdr:rowOff>133350</xdr:rowOff>
    </xdr:from>
    <xdr:to>
      <xdr:col>11</xdr:col>
      <xdr:colOff>1600200</xdr:colOff>
      <xdr:row>55</xdr:row>
      <xdr:rowOff>133349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785351" y="13392150"/>
          <a:ext cx="4197349" cy="7048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3. </a:t>
          </a:r>
        </a:p>
        <a:p>
          <a:pPr algn="ctr"/>
          <a:r>
            <a:rPr lang="en-US" sz="2000">
              <a:latin typeface="Lucida Bright" panose="02040602050505020304" pitchFamily="18" charset="0"/>
            </a:rPr>
            <a:t>Sample Standard</a:t>
          </a:r>
          <a:r>
            <a:rPr lang="en-US" sz="2000" baseline="0">
              <a:latin typeface="Lucida Bright" panose="02040602050505020304" pitchFamily="18" charset="0"/>
            </a:rPr>
            <a:t> Deviation</a:t>
          </a:r>
          <a:endParaRPr lang="en-US" sz="2000">
            <a:latin typeface="Lucida Bright" panose="02040602050505020304" pitchFamily="18" charset="0"/>
          </a:endParaRPr>
        </a:p>
      </xdr:txBody>
    </xdr:sp>
    <xdr:clientData/>
  </xdr:twoCellAnchor>
  <xdr:twoCellAnchor>
    <xdr:from>
      <xdr:col>10</xdr:col>
      <xdr:colOff>25401</xdr:colOff>
      <xdr:row>82</xdr:row>
      <xdr:rowOff>152400</xdr:rowOff>
    </xdr:from>
    <xdr:to>
      <xdr:col>12</xdr:col>
      <xdr:colOff>38100</xdr:colOff>
      <xdr:row>86</xdr:row>
      <xdr:rowOff>60325</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798051" y="22383750"/>
          <a:ext cx="4851399" cy="6699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10</xdr:col>
      <xdr:colOff>69851</xdr:colOff>
      <xdr:row>115</xdr:row>
      <xdr:rowOff>66675</xdr:rowOff>
    </xdr:from>
    <xdr:to>
      <xdr:col>11</xdr:col>
      <xdr:colOff>2019300</xdr:colOff>
      <xdr:row>118</xdr:row>
      <xdr:rowOff>19050</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842501" y="28584525"/>
          <a:ext cx="4559299" cy="5238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12</xdr:col>
      <xdr:colOff>542926</xdr:colOff>
      <xdr:row>63</xdr:row>
      <xdr:rowOff>76201</xdr:rowOff>
    </xdr:from>
    <xdr:to>
      <xdr:col>15</xdr:col>
      <xdr:colOff>571500</xdr:colOff>
      <xdr:row>66</xdr:row>
      <xdr:rowOff>152401</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5154276" y="15830551"/>
          <a:ext cx="5362574" cy="125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11</xdr:col>
      <xdr:colOff>304800</xdr:colOff>
      <xdr:row>44</xdr:row>
      <xdr:rowOff>133349</xdr:rowOff>
    </xdr:from>
    <xdr:to>
      <xdr:col>12</xdr:col>
      <xdr:colOff>533400</xdr:colOff>
      <xdr:row>47</xdr:row>
      <xdr:rowOff>133350</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2687300" y="11734799"/>
          <a:ext cx="2457450"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501/20</a:t>
          </a:r>
        </a:p>
      </xdr:txBody>
    </xdr:sp>
    <xdr:clientData/>
  </xdr:twoCellAnchor>
  <xdr:twoCellAnchor>
    <xdr:from>
      <xdr:col>13</xdr:col>
      <xdr:colOff>1019176</xdr:colOff>
      <xdr:row>88</xdr:row>
      <xdr:rowOff>95249</xdr:rowOff>
    </xdr:from>
    <xdr:to>
      <xdr:col>16</xdr:col>
      <xdr:colOff>133350</xdr:colOff>
      <xdr:row>94</xdr:row>
      <xdr:rowOff>0</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8335626" y="23469599"/>
          <a:ext cx="246697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NORM.S.INV(0.95)</a:t>
          </a:r>
        </a:p>
      </xdr:txBody>
    </xdr:sp>
    <xdr:clientData/>
  </xdr:twoCellAnchor>
  <xdr:twoCellAnchor>
    <xdr:from>
      <xdr:col>16</xdr:col>
      <xdr:colOff>800100</xdr:colOff>
      <xdr:row>88</xdr:row>
      <xdr:rowOff>133350</xdr:rowOff>
    </xdr:from>
    <xdr:to>
      <xdr:col>17</xdr:col>
      <xdr:colOff>1114425</xdr:colOff>
      <xdr:row>93</xdr:row>
      <xdr:rowOff>152400</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2800" i="1">
                          <a:latin typeface="Cambria Math" panose="02040503050406030204" pitchFamily="18" charset="0"/>
                        </a:rPr>
                      </m:ctrlPr>
                    </m:accPr>
                    <m:e>
                      <m:r>
                        <a:rPr lang="en-US" sz="2800" b="0" i="1">
                          <a:latin typeface="Cambria Math" panose="02040503050406030204" pitchFamily="18" charset="0"/>
                        </a:rPr>
                        <m:t>𝑋</m:t>
                      </m:r>
                    </m:e>
                  </m:acc>
                </m:oMath>
              </a14:m>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800" i="1" baseline="0">
                          <a:latin typeface="Cambria Math" panose="02040503050406030204" pitchFamily="18" charset="0"/>
                          <a:cs typeface="Times New Roman" panose="02020603050405020304" pitchFamily="18" charset="0"/>
                        </a:rPr>
                      </m:ctrlPr>
                    </m:fPr>
                    <m:num>
                      <m:r>
                        <m:rPr>
                          <m:sty m:val="p"/>
                        </m:rPr>
                        <a:rPr lang="el-GR" sz="2800" i="1" baseline="0">
                          <a:latin typeface="Cambria Math" panose="02040503050406030204" pitchFamily="18" charset="0"/>
                          <a:cs typeface="Times New Roman" panose="02020603050405020304" pitchFamily="18" charset="0"/>
                        </a:rPr>
                        <m:t>σ</m:t>
                      </m:r>
                    </m:num>
                    <m:den>
                      <m:rad>
                        <m:radPr>
                          <m:degHide m:val="on"/>
                          <m:ctrlPr>
                            <a:rPr lang="en-US" sz="2800" i="1" baseline="0">
                              <a:latin typeface="Cambria Math" panose="02040503050406030204" pitchFamily="18" charset="0"/>
                              <a:cs typeface="Times New Roman" panose="02020603050405020304" pitchFamily="18" charset="0"/>
                            </a:rPr>
                          </m:ctrlPr>
                        </m:radPr>
                        <m:deg/>
                        <m:e>
                          <m:r>
                            <a:rPr lang="en-US" sz="2800" b="0" i="1" baseline="0">
                              <a:latin typeface="Cambria Math" panose="02040503050406030204" pitchFamily="18" charset="0"/>
                              <a:cs typeface="Times New Roman" panose="02020603050405020304" pitchFamily="18" charset="0"/>
                            </a:rPr>
                            <m:t>𝑛</m:t>
                          </m:r>
                        </m:e>
                      </m:rad>
                    </m:den>
                  </m:f>
                </m:oMath>
              </a14:m>
              <a:endParaRPr lang="en-US" sz="2800" baseline="0"/>
            </a:p>
          </xdr:txBody>
        </xdr:sp>
      </mc:Choice>
      <mc:Fallback xmlns="">
        <xdr:sp macro="" textlink="">
          <xdr:nvSpPr>
            <xdr:cNvPr id="22" name="TextBox 21">
              <a:extLst>
                <a:ext uri="{FF2B5EF4-FFF2-40B4-BE49-F238E27FC236}">
                  <a16:creationId xmlns:a16="http://schemas.microsoft.com/office/drawing/2014/main" id="{2378BA0B-56B2-42F5-9AE0-24FC404A287F}"/>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0" i="0">
                  <a:latin typeface="Cambria Math" panose="02040503050406030204" pitchFamily="18" charset="0"/>
                </a:rPr>
                <a:t>𝑋 ̅</a:t>
              </a:r>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r>
                <a:rPr lang="el-GR" sz="2800" i="0" baseline="0">
                  <a:latin typeface="Cambria Math" panose="02040503050406030204" pitchFamily="18" charset="0"/>
                  <a:cs typeface="Times New Roman" panose="02020603050405020304" pitchFamily="18" charset="0"/>
                </a:rPr>
                <a:t>σ</a:t>
              </a:r>
              <a:r>
                <a:rPr lang="en-US" sz="2800" i="0" baseline="0">
                  <a:latin typeface="Cambria Math" panose="02040503050406030204" pitchFamily="18" charset="0"/>
                  <a:cs typeface="Times New Roman" panose="02020603050405020304" pitchFamily="18" charset="0"/>
                </a:rPr>
                <a:t>/√</a:t>
              </a:r>
              <a:r>
                <a:rPr lang="en-US" sz="2800" b="0" i="0" baseline="0">
                  <a:latin typeface="Cambria Math" panose="02040503050406030204" pitchFamily="18" charset="0"/>
                  <a:cs typeface="Times New Roman" panose="02020603050405020304" pitchFamily="18" charset="0"/>
                </a:rPr>
                <a:t>𝑛</a:t>
              </a:r>
              <a:endParaRPr lang="en-US" sz="2800" baseline="0"/>
            </a:p>
          </xdr:txBody>
        </xdr:sp>
      </mc:Fallback>
    </mc:AlternateContent>
    <xdr:clientData/>
  </xdr:twoCellAnchor>
  <xdr:twoCellAnchor>
    <xdr:from>
      <xdr:col>12</xdr:col>
      <xdr:colOff>1743076</xdr:colOff>
      <xdr:row>76</xdr:row>
      <xdr:rowOff>304799</xdr:rowOff>
    </xdr:from>
    <xdr:to>
      <xdr:col>17</xdr:col>
      <xdr:colOff>1123950</xdr:colOff>
      <xdr:row>87</xdr:row>
      <xdr:rowOff>133350</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6354426" y="21221699"/>
          <a:ext cx="7972424" cy="2095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Note: 100% -90% =10%. Since</a:t>
          </a:r>
          <a:r>
            <a:rPr lang="en-US" sz="2000" baseline="0">
              <a:latin typeface="Lucida Bright" panose="02040602050505020304" pitchFamily="18" charset="0"/>
            </a:rPr>
            <a:t> this is an interval we need to take 10%/2 =5% to apply to the upper and the lower boundries of this confidence interval. Since the sample size cannot be negative we use only the upper boundry calculations.</a:t>
          </a:r>
          <a:endParaRPr lang="en-US" sz="2000">
            <a:latin typeface="Lucida Bright" panose="02040602050505020304" pitchFamily="18" charset="0"/>
          </a:endParaRPr>
        </a:p>
      </xdr:txBody>
    </xdr:sp>
    <xdr:clientData/>
  </xdr:twoCellAnchor>
  <xdr:twoCellAnchor>
    <xdr:from>
      <xdr:col>4</xdr:col>
      <xdr:colOff>177801</xdr:colOff>
      <xdr:row>36</xdr:row>
      <xdr:rowOff>273050</xdr:rowOff>
    </xdr:from>
    <xdr:to>
      <xdr:col>5</xdr:col>
      <xdr:colOff>781051</xdr:colOff>
      <xdr:row>38</xdr:row>
      <xdr:rowOff>193675</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616201" y="9626600"/>
          <a:ext cx="2393950" cy="5873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1</a:t>
          </a:r>
          <a:endParaRPr lang="en-US" sz="2000">
            <a:latin typeface="Lucida Bright" panose="02040602050505020304" pitchFamily="18" charset="0"/>
          </a:endParaRPr>
        </a:p>
      </xdr:txBody>
    </xdr:sp>
    <xdr:clientData/>
  </xdr:twoCellAnchor>
  <xdr:twoCellAnchor>
    <xdr:from>
      <xdr:col>0</xdr:col>
      <xdr:colOff>295276</xdr:colOff>
      <xdr:row>44</xdr:row>
      <xdr:rowOff>57149</xdr:rowOff>
    </xdr:from>
    <xdr:to>
      <xdr:col>4</xdr:col>
      <xdr:colOff>1676400</xdr:colOff>
      <xdr:row>49</xdr:row>
      <xdr:rowOff>19050</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295276" y="11658599"/>
          <a:ext cx="381952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501/20 = </a:t>
          </a:r>
          <a:r>
            <a:rPr lang="en-US" sz="2800" b="1">
              <a:solidFill>
                <a:srgbClr val="FF0000"/>
              </a:solidFill>
              <a:latin typeface="Lucida Bright" panose="02040602050505020304" pitchFamily="18" charset="0"/>
            </a:rPr>
            <a:t>25.05</a:t>
          </a:r>
        </a:p>
      </xdr:txBody>
    </xdr:sp>
    <xdr:clientData/>
  </xdr:twoCellAnchor>
  <xdr:twoCellAnchor>
    <xdr:from>
      <xdr:col>4</xdr:col>
      <xdr:colOff>1752600</xdr:colOff>
      <xdr:row>42</xdr:row>
      <xdr:rowOff>95250</xdr:rowOff>
    </xdr:from>
    <xdr:to>
      <xdr:col>10</xdr:col>
      <xdr:colOff>76200</xdr:colOff>
      <xdr:row>46</xdr:row>
      <xdr:rowOff>19050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4191000" y="11010900"/>
          <a:ext cx="565785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238126</xdr:colOff>
      <xdr:row>39</xdr:row>
      <xdr:rowOff>171449</xdr:rowOff>
    </xdr:from>
    <xdr:to>
      <xdr:col>12</xdr:col>
      <xdr:colOff>552450</xdr:colOff>
      <xdr:row>42</xdr:row>
      <xdr:rowOff>304800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2620626" y="10515599"/>
          <a:ext cx="2543174"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Sum</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06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07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07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a:off x="12103555" y="1945822"/>
          <a:ext cx="0" cy="77383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77636" y="1945822"/>
          <a:ext cx="6359978" cy="37256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800-000004000000}"/>
            </a:ext>
          </a:extLst>
        </xdr:cNvPr>
        <xdr:cNvSpPr/>
      </xdr:nvSpPr>
      <xdr:spPr>
        <a:xfrm>
          <a:off x="2592161" y="353786"/>
          <a:ext cx="482373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732064" y="1986645"/>
          <a:ext cx="4580164" cy="2081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69</xdr:row>
      <xdr:rowOff>95250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1.82592</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1.82592</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r>
                <a:rPr lang="en-US" sz="2000" b="0" i="0">
                  <a:solidFill>
                    <a:schemeClr val="tx1"/>
                  </a:solidFill>
                  <a:effectLst/>
                  <a:latin typeface="Cambria Math" panose="02040503050406030204" pitchFamily="18" charset="0"/>
                </a:rPr>
                <a:t>1.82592/√20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1.82592/4.4721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03464" y="261256"/>
          <a:ext cx="1420585"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2284529" y="1524000"/>
          <a:ext cx="1680482"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5578820" y="1499507"/>
          <a:ext cx="18750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12398830" y="9039225"/>
          <a:ext cx="2431595" cy="378278"/>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13750020" y="11167381"/>
          <a:ext cx="1717220"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2461422" y="10541453"/>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2504963" y="12136210"/>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286945</xdr:colOff>
      <xdr:row>62</xdr:row>
      <xdr:rowOff>53232</xdr:rowOff>
    </xdr:from>
    <xdr:to>
      <xdr:col>26</xdr:col>
      <xdr:colOff>122464</xdr:colOff>
      <xdr:row>64</xdr:row>
      <xdr:rowOff>40824</xdr:rowOff>
    </xdr:to>
    <xdr:sp macro="" textlink="">
      <xdr:nvSpPr>
        <xdr:cNvPr id="14" name="Right Bracket 13">
          <a:extLst>
            <a:ext uri="{FF2B5EF4-FFF2-40B4-BE49-F238E27FC236}">
              <a16:creationId xmlns:a16="http://schemas.microsoft.com/office/drawing/2014/main" id="{00000000-0008-0000-0800-00000E000000}"/>
            </a:ext>
          </a:extLst>
        </xdr:cNvPr>
        <xdr:cNvSpPr/>
      </xdr:nvSpPr>
      <xdr:spPr>
        <a:xfrm rot="5400000">
          <a:off x="15444105" y="12436930"/>
          <a:ext cx="368592" cy="56185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108856</xdr:colOff>
      <xdr:row>65</xdr:row>
      <xdr:rowOff>40822</xdr:rowOff>
    </xdr:from>
    <xdr:to>
      <xdr:col>25</xdr:col>
      <xdr:colOff>598714</xdr:colOff>
      <xdr:row>67</xdr:row>
      <xdr:rowOff>40822</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3838463" y="15621001"/>
          <a:ext cx="37963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24</xdr:col>
      <xdr:colOff>32661</xdr:colOff>
      <xdr:row>29</xdr:row>
      <xdr:rowOff>288471</xdr:rowOff>
    </xdr:from>
    <xdr:to>
      <xdr:col>24</xdr:col>
      <xdr:colOff>982438</xdr:colOff>
      <xdr:row>32</xdr:row>
      <xdr:rowOff>2723</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16" name="TextBox 15">
              <a:extLst>
                <a:ext uri="{FF2B5EF4-FFF2-40B4-BE49-F238E27FC236}">
                  <a16:creationId xmlns:a16="http://schemas.microsoft.com/office/drawing/2014/main" id="{00000000-0008-0000-0800-000015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34</xdr:row>
      <xdr:rowOff>122464</xdr:rowOff>
    </xdr:from>
    <xdr:to>
      <xdr:col>22</xdr:col>
      <xdr:colOff>1034143</xdr:colOff>
      <xdr:row>38</xdr:row>
      <xdr:rowOff>141516</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13784036" y="9715500"/>
          <a:ext cx="979714" cy="781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1.82592/4.4721</a:t>
          </a:r>
          <a:endParaRPr lang="en-US" sz="1600">
            <a:latin typeface="Lucida Bright" panose="02040602050505020304" pitchFamily="18" charset="0"/>
          </a:endParaRPr>
        </a:p>
      </xdr:txBody>
    </xdr:sp>
    <xdr:clientData/>
  </xdr:twoCellAnchor>
  <xdr:twoCellAnchor>
    <xdr:from>
      <xdr:col>8</xdr:col>
      <xdr:colOff>136071</xdr:colOff>
      <xdr:row>24</xdr:row>
      <xdr:rowOff>30481</xdr:rowOff>
    </xdr:from>
    <xdr:to>
      <xdr:col>10</xdr:col>
      <xdr:colOff>408213</xdr:colOff>
      <xdr:row>25</xdr:row>
      <xdr:rowOff>84910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5451021" y="6336031"/>
          <a:ext cx="1491342" cy="37827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223159</xdr:colOff>
      <xdr:row>43</xdr:row>
      <xdr:rowOff>2720</xdr:rowOff>
    </xdr:from>
    <xdr:to>
      <xdr:col>25</xdr:col>
      <xdr:colOff>900793</xdr:colOff>
      <xdr:row>46</xdr:row>
      <xdr:rowOff>125186</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15663184" y="11156495"/>
          <a:ext cx="166823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13747297" y="231322"/>
          <a:ext cx="534352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26</xdr:col>
      <xdr:colOff>244929</xdr:colOff>
      <xdr:row>50</xdr:row>
      <xdr:rowOff>40821</xdr:rowOff>
    </xdr:from>
    <xdr:to>
      <xdr:col>26</xdr:col>
      <xdr:colOff>299357</xdr:colOff>
      <xdr:row>64</xdr:row>
      <xdr:rowOff>163285</xdr:rowOff>
    </xdr:to>
    <xdr:cxnSp macro="">
      <xdr:nvCxnSpPr>
        <xdr:cNvPr id="23" name="Straight Connector 22">
          <a:extLst>
            <a:ext uri="{FF2B5EF4-FFF2-40B4-BE49-F238E27FC236}">
              <a16:creationId xmlns:a16="http://schemas.microsoft.com/office/drawing/2014/main" id="{00000000-0008-0000-0800-000017000000}"/>
            </a:ext>
          </a:extLst>
        </xdr:cNvPr>
        <xdr:cNvCxnSpPr/>
      </xdr:nvCxnSpPr>
      <xdr:spPr>
        <a:xfrm>
          <a:off x="18560143" y="12681857"/>
          <a:ext cx="54428" cy="2789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11589205" y="1945822"/>
          <a:ext cx="0" cy="81670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77636" y="1945822"/>
          <a:ext cx="627425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900-000004000000}"/>
            </a:ext>
          </a:extLst>
        </xdr:cNvPr>
        <xdr:cNvSpPr/>
      </xdr:nvSpPr>
      <xdr:spPr>
        <a:xfrm>
          <a:off x="2592161" y="353786"/>
          <a:ext cx="47380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2</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32064" y="1986645"/>
          <a:ext cx="449443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76</xdr:row>
      <xdr:rowOff>130629</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a:t>
              </a:r>
              <a:r>
                <a:rPr lang="en-US" sz="2000" b="1" baseline="0">
                  <a:solidFill>
                    <a:srgbClr val="C00000"/>
                  </a:solidFill>
                  <a:latin typeface="Lucida Bright" panose="02040602050505020304" pitchFamily="18" charset="0"/>
                  <a:cs typeface="Calibri" panose="020F0502020204030204" pitchFamily="34" charset="0"/>
                </a:rPr>
                <a:t>90% </a:t>
              </a:r>
              <a:r>
                <a:rPr lang="en-US" sz="2000" baseline="0">
                  <a:latin typeface="Lucida Bright" panose="02040602050505020304" pitchFamily="18" charset="0"/>
                  <a:cs typeface="Calibri" panose="020F0502020204030204" pitchFamily="34" charset="0"/>
                </a:rPr>
                <a:t>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C0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a:t>
              </a:r>
              <a:r>
                <a:rPr lang="en-US" sz="2000" b="1" baseline="0">
                  <a:solidFill>
                    <a:srgbClr val="C00000"/>
                  </a:solidFill>
                  <a:latin typeface="Lucida Bright" panose="02040602050505020304" pitchFamily="18" charset="0"/>
                  <a:cs typeface="Calibri" panose="020F0502020204030204" pitchFamily="34" charset="0"/>
                </a:rPr>
                <a:t>90% </a:t>
              </a:r>
              <a:r>
                <a:rPr lang="en-US" sz="2000" b="0" baseline="0">
                  <a:solidFill>
                    <a:schemeClr val="tx1"/>
                  </a:solidFill>
                  <a:latin typeface="Lucida Bright" panose="02040602050505020304" pitchFamily="18" charset="0"/>
                  <a:cs typeface="Calibri" panose="020F0502020204030204" pitchFamily="34" charset="0"/>
                </a:rPr>
                <a:t>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C0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C0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1.1936</m:t>
                      </m:r>
                    </m:num>
                    <m:den>
                      <m:r>
                        <a:rPr lang="en-US" sz="2000" b="0" i="1">
                          <a:solidFill>
                            <a:schemeClr val="tx1"/>
                          </a:solidFill>
                          <a:effectLst/>
                          <a:latin typeface="Cambria Math" panose="02040503050406030204" pitchFamily="18" charset="0"/>
                        </a:rPr>
                        <m:t>4.4721</m:t>
                      </m:r>
                    </m:den>
                  </m:f>
                </m:oMath>
              </a14:m>
              <a:r>
                <a:rPr lang="en-US" sz="2000">
                  <a:solidFill>
                    <a:schemeClr val="tx1"/>
                  </a:solidFill>
                  <a:effectLst/>
                  <a:latin typeface="Lucida Bright" panose="02040602050505020304" pitchFamily="18" charset="0"/>
                </a:rPr>
                <a:t> = </a:t>
              </a:r>
              <a:r>
                <a:rPr lang="en-US" sz="2000" b="1">
                  <a:solidFill>
                    <a:srgbClr val="C0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 small sample</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a:t>
              </a:r>
              <a:r>
                <a:rPr lang="en-US" sz="2000" b="1" baseline="0">
                  <a:solidFill>
                    <a:srgbClr val="C00000"/>
                  </a:solidFill>
                  <a:effectLst/>
                  <a:latin typeface="Lucida Bright" panose="02040602050505020304" pitchFamily="18" charset="0"/>
                  <a:ea typeface="+mn-ea"/>
                  <a:cs typeface="+mn-cs"/>
                </a:rPr>
                <a:t>90% </a:t>
              </a:r>
              <a:r>
                <a:rPr lang="en-US" sz="2000" b="0" baseline="0">
                  <a:solidFill>
                    <a:schemeClr val="dk1"/>
                  </a:solidFill>
                  <a:effectLst/>
                  <a:latin typeface="Lucida Bright" panose="02040602050505020304" pitchFamily="18" charset="0"/>
                  <a:ea typeface="+mn-ea"/>
                  <a:cs typeface="+mn-cs"/>
                </a:rPr>
                <a:t>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C0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1.1193</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1.11926</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 0.3090 and 1.2320</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a:t>
              </a:r>
              <a:r>
                <a:rPr lang="en-US" sz="2000" b="1" baseline="0">
                  <a:solidFill>
                    <a:srgbClr val="C00000"/>
                  </a:solidFill>
                  <a:latin typeface="Lucida Bright" panose="02040602050505020304" pitchFamily="18" charset="0"/>
                  <a:cs typeface="Calibri" panose="020F0502020204030204" pitchFamily="34" charset="0"/>
                </a:rPr>
                <a:t>90% </a:t>
              </a:r>
              <a:r>
                <a:rPr lang="en-US" sz="2000" baseline="0">
                  <a:latin typeface="Lucida Bright" panose="02040602050505020304" pitchFamily="18" charset="0"/>
                  <a:cs typeface="Calibri" panose="020F0502020204030204" pitchFamily="34" charset="0"/>
                </a:rPr>
                <a:t>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C0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a:t>
              </a:r>
              <a:r>
                <a:rPr lang="en-US" sz="2000" b="1" baseline="0">
                  <a:solidFill>
                    <a:srgbClr val="C00000"/>
                  </a:solidFill>
                  <a:latin typeface="Lucida Bright" panose="02040602050505020304" pitchFamily="18" charset="0"/>
                  <a:cs typeface="Calibri" panose="020F0502020204030204" pitchFamily="34" charset="0"/>
                </a:rPr>
                <a:t>90% </a:t>
              </a:r>
              <a:r>
                <a:rPr lang="en-US" sz="2000" b="0" baseline="0">
                  <a:solidFill>
                    <a:schemeClr val="tx1"/>
                  </a:solidFill>
                  <a:latin typeface="Lucida Bright" panose="02040602050505020304" pitchFamily="18" charset="0"/>
                  <a:cs typeface="Calibri" panose="020F0502020204030204" pitchFamily="34" charset="0"/>
                </a:rPr>
                <a:t>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C0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C0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a:t>
              </a:r>
              <a:r>
                <a:rPr lang="en-US" sz="2000" b="0" i="0">
                  <a:solidFill>
                    <a:schemeClr val="tx1"/>
                  </a:solidFill>
                  <a:effectLst/>
                  <a:latin typeface="Cambria Math" panose="02040503050406030204" pitchFamily="18" charset="0"/>
                </a:rPr>
                <a:t>1.1936/4.4721</a:t>
              </a:r>
              <a:r>
                <a:rPr lang="en-US" sz="2000">
                  <a:solidFill>
                    <a:schemeClr val="tx1"/>
                  </a:solidFill>
                  <a:effectLst/>
                  <a:latin typeface="Lucida Bright" panose="02040602050505020304" pitchFamily="18" charset="0"/>
                </a:rPr>
                <a:t> = </a:t>
              </a:r>
              <a:r>
                <a:rPr lang="en-US" sz="2000" b="1">
                  <a:solidFill>
                    <a:srgbClr val="C0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 small sample</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a:t>
              </a:r>
              <a:r>
                <a:rPr lang="en-US" sz="2000" b="1" baseline="0">
                  <a:solidFill>
                    <a:srgbClr val="C00000"/>
                  </a:solidFill>
                  <a:effectLst/>
                  <a:latin typeface="Lucida Bright" panose="02040602050505020304" pitchFamily="18" charset="0"/>
                  <a:ea typeface="+mn-ea"/>
                  <a:cs typeface="+mn-cs"/>
                </a:rPr>
                <a:t>90% </a:t>
              </a:r>
              <a:r>
                <a:rPr lang="en-US" sz="2000" b="0" baseline="0">
                  <a:solidFill>
                    <a:schemeClr val="dk1"/>
                  </a:solidFill>
                  <a:effectLst/>
                  <a:latin typeface="Lucida Bright" panose="02040602050505020304" pitchFamily="18" charset="0"/>
                  <a:ea typeface="+mn-ea"/>
                  <a:cs typeface="+mn-cs"/>
                </a:rPr>
                <a:t>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C0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r>
                <a:rPr lang="en-US" sz="2000" b="0" i="0">
                  <a:solidFill>
                    <a:schemeClr val="tx1"/>
                  </a:solidFill>
                  <a:effectLst/>
                  <a:latin typeface="Cambria Math" panose="02040503050406030204" pitchFamily="18" charset="0"/>
                </a:rPr>
                <a:t>1.1193/√20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1.11926/4.4721</a:t>
              </a:r>
              <a:r>
                <a:rPr lang="en-US" sz="2000">
                  <a:solidFill>
                    <a:schemeClr val="dk1"/>
                  </a:solidFill>
                  <a:effectLst/>
                  <a:latin typeface="Lucida Bright" panose="02040602050505020304" pitchFamily="18" charset="0"/>
                  <a:ea typeface="+mn-ea"/>
                  <a:cs typeface="+mn-cs"/>
                </a:rPr>
                <a:t> = 0.3090 and 1.2320</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503464" y="261256"/>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2300858" y="1524000"/>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5133866" y="14995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15159" y="90814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170545</xdr:colOff>
      <xdr:row>46</xdr:row>
      <xdr:rowOff>906</xdr:rowOff>
    </xdr:from>
    <xdr:to>
      <xdr:col>24</xdr:col>
      <xdr:colOff>666750</xdr:colOff>
      <xdr:row>49</xdr:row>
      <xdr:rowOff>123372</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4045295" y="11605531"/>
          <a:ext cx="2226580"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=TINV2T(</a:t>
          </a:r>
          <a:r>
            <a:rPr lang="en-US" sz="1600" b="1">
              <a:solidFill>
                <a:srgbClr val="C00000"/>
              </a:solidFill>
              <a:latin typeface="Lucida Bright" panose="02040602050505020304" pitchFamily="18" charset="0"/>
            </a:rPr>
            <a:t>0.10</a:t>
          </a:r>
          <a:r>
            <a:rPr lang="en-US" sz="1600">
              <a:latin typeface="Lucida Bright" panose="02040602050505020304" pitchFamily="18" charset="0"/>
            </a:rPr>
            <a:t>,19)</a:t>
          </a:r>
        </a:p>
      </xdr:txBody>
    </xdr:sp>
    <xdr:clientData/>
  </xdr:twoCellAnchor>
  <xdr:twoCellAnchor>
    <xdr:from>
      <xdr:col>20</xdr:col>
      <xdr:colOff>339272</xdr:colOff>
      <xdr:row>41</xdr:row>
      <xdr:rowOff>86178</xdr:rowOff>
    </xdr:from>
    <xdr:to>
      <xdr:col>23</xdr:col>
      <xdr:colOff>39914</xdr:colOff>
      <xdr:row>43</xdr:row>
      <xdr:rowOff>86178</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2797972" y="10271578"/>
          <a:ext cx="2685142" cy="3556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27213</xdr:colOff>
      <xdr:row>58</xdr:row>
      <xdr:rowOff>126999</xdr:rowOff>
    </xdr:from>
    <xdr:to>
      <xdr:col>22</xdr:col>
      <xdr:colOff>635000</xdr:colOff>
      <xdr:row>60</xdr:row>
      <xdr:rowOff>80734</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2485913" y="13334999"/>
          <a:ext cx="2436587" cy="30933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286946</xdr:colOff>
      <xdr:row>63</xdr:row>
      <xdr:rowOff>32660</xdr:rowOff>
    </xdr:from>
    <xdr:to>
      <xdr:col>28</xdr:col>
      <xdr:colOff>21770</xdr:colOff>
      <xdr:row>64</xdr:row>
      <xdr:rowOff>163285</xdr:rowOff>
    </xdr:to>
    <xdr:sp macro="" textlink="">
      <xdr:nvSpPr>
        <xdr:cNvPr id="19" name="Right Bracket 18">
          <a:extLst>
            <a:ext uri="{FF2B5EF4-FFF2-40B4-BE49-F238E27FC236}">
              <a16:creationId xmlns:a16="http://schemas.microsoft.com/office/drawing/2014/main" id="{00000000-0008-0000-0900-000013000000}"/>
            </a:ext>
          </a:extLst>
        </xdr:cNvPr>
        <xdr:cNvSpPr/>
      </xdr:nvSpPr>
      <xdr:spPr>
        <a:xfrm rot="5400000">
          <a:off x="16020289" y="10904003"/>
          <a:ext cx="315682" cy="6113853"/>
        </a:xfrm>
        <a:prstGeom prst="rightBracket">
          <a:avLst>
            <a:gd name="adj" fmla="val 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247648</xdr:colOff>
      <xdr:row>64</xdr:row>
      <xdr:rowOff>171450</xdr:rowOff>
    </xdr:from>
    <xdr:to>
      <xdr:col>26</xdr:col>
      <xdr:colOff>43543</xdr:colOff>
      <xdr:row>66</xdr:row>
      <xdr:rowOff>171450</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14518819" y="14126936"/>
          <a:ext cx="3497038"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25</xdr:col>
      <xdr:colOff>5446</xdr:colOff>
      <xdr:row>35</xdr:row>
      <xdr:rowOff>2721</xdr:rowOff>
    </xdr:from>
    <xdr:to>
      <xdr:col>25</xdr:col>
      <xdr:colOff>955223</xdr:colOff>
      <xdr:row>38</xdr:row>
      <xdr:rowOff>125187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21" name="TextBox 20">
              <a:extLst>
                <a:ext uri="{FF2B5EF4-FFF2-40B4-BE49-F238E27FC236}">
                  <a16:creationId xmlns:a16="http://schemas.microsoft.com/office/drawing/2014/main" id="{6DB84B5A-B9D0-4710-9A63-A0A37E99FA51}"/>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35</xdr:row>
      <xdr:rowOff>19050</xdr:rowOff>
    </xdr:from>
    <xdr:to>
      <xdr:col>22</xdr:col>
      <xdr:colOff>1034143</xdr:colOff>
      <xdr:row>38</xdr:row>
      <xdr:rowOff>141516</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14:m>
                <m:oMath xmlns:m="http://schemas.openxmlformats.org/officeDocument/2006/math">
                  <m:f>
                    <m:fPr>
                      <m:ctrlPr>
                        <a:rPr lang="en-US" sz="1600" i="1">
                          <a:latin typeface="Cambria Math" panose="02040503050406030204" pitchFamily="18" charset="0"/>
                        </a:rPr>
                      </m:ctrlPr>
                    </m:fPr>
                    <m:num>
                      <m:r>
                        <a:rPr lang="en-US" sz="1600" b="0" i="1">
                          <a:latin typeface="Cambria Math" panose="02040503050406030204" pitchFamily="18" charset="0"/>
                        </a:rPr>
                        <m:t>1.1936</m:t>
                      </m:r>
                    </m:num>
                    <m:den>
                      <m:r>
                        <a:rPr lang="en-US" sz="1600" b="0" i="1">
                          <a:latin typeface="Cambria Math" panose="02040503050406030204" pitchFamily="18" charset="0"/>
                        </a:rPr>
                        <m:t>4.4721</m:t>
                      </m:r>
                    </m:den>
                  </m:f>
                </m:oMath>
              </a14:m>
              <a:endParaRPr lang="en-US" sz="1600">
                <a:latin typeface="Lucida Bright" panose="02040602050505020304" pitchFamily="18" charset="0"/>
              </a:endParaRPr>
            </a:p>
          </xdr:txBody>
        </xdr:sp>
      </mc:Choice>
      <mc:Fallback xmlns="">
        <xdr:sp macro="" textlink="">
          <xdr:nvSpPr>
            <xdr:cNvPr id="22" name="TextBox 21">
              <a:extLst>
                <a:ext uri="{FF2B5EF4-FFF2-40B4-BE49-F238E27FC236}">
                  <a16:creationId xmlns:a16="http://schemas.microsoft.com/office/drawing/2014/main" id="{B69BB721-A0E1-4D6A-A5FD-780B7E4D734C}"/>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r>
                <a:rPr lang="en-US" sz="1600" b="0" i="0">
                  <a:latin typeface="Cambria Math" panose="02040503050406030204" pitchFamily="18" charset="0"/>
                </a:rPr>
                <a:t>1.1936/4.4721</a:t>
              </a:r>
              <a:endParaRPr lang="en-US" sz="1600">
                <a:latin typeface="Lucida Bright" panose="02040602050505020304" pitchFamily="18" charset="0"/>
              </a:endParaRPr>
            </a:p>
          </xdr:txBody>
        </xdr:sp>
      </mc:Fallback>
    </mc:AlternateContent>
    <xdr:clientData/>
  </xdr:twoCellAnchor>
  <xdr:twoCellAnchor>
    <xdr:from>
      <xdr:col>23</xdr:col>
      <xdr:colOff>498930</xdr:colOff>
      <xdr:row>40</xdr:row>
      <xdr:rowOff>124277</xdr:rowOff>
    </xdr:from>
    <xdr:to>
      <xdr:col>25</xdr:col>
      <xdr:colOff>554264</xdr:colOff>
      <xdr:row>44</xdr:row>
      <xdr:rowOff>68944</xdr:rowOff>
    </xdr:to>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15942130" y="10131877"/>
          <a:ext cx="1693634" cy="655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20</xdr:col>
      <xdr:colOff>84366</xdr:colOff>
      <xdr:row>1</xdr:row>
      <xdr:rowOff>73479</xdr:rowOff>
    </xdr:from>
    <xdr:to>
      <xdr:col>25</xdr:col>
      <xdr:colOff>1133476</xdr:colOff>
      <xdr:row>6</xdr:row>
      <xdr:rowOff>127907</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12526737" y="258536"/>
          <a:ext cx="5468710" cy="979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22</xdr:col>
      <xdr:colOff>966107</xdr:colOff>
      <xdr:row>36</xdr:row>
      <xdr:rowOff>176893</xdr:rowOff>
    </xdr:from>
    <xdr:to>
      <xdr:col>24</xdr:col>
      <xdr:colOff>27215</xdr:colOff>
      <xdr:row>37</xdr:row>
      <xdr:rowOff>163286</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4695714" y="10069286"/>
          <a:ext cx="802822" cy="176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729343</xdr:colOff>
      <xdr:row>17</xdr:row>
      <xdr:rowOff>293914</xdr:rowOff>
    </xdr:from>
    <xdr:to>
      <xdr:col>25</xdr:col>
      <xdr:colOff>43543</xdr:colOff>
      <xdr:row>35</xdr:row>
      <xdr:rowOff>163286</xdr:rowOff>
    </xdr:to>
    <xdr:cxnSp macro="">
      <xdr:nvCxnSpPr>
        <xdr:cNvPr id="8" name="Straight Arrow Connector 7">
          <a:extLst>
            <a:ext uri="{FF2B5EF4-FFF2-40B4-BE49-F238E27FC236}">
              <a16:creationId xmlns:a16="http://schemas.microsoft.com/office/drawing/2014/main" id="{16EE37AC-10C2-466E-9564-1AB6D6741D80}"/>
            </a:ext>
          </a:extLst>
        </xdr:cNvPr>
        <xdr:cNvCxnSpPr/>
      </xdr:nvCxnSpPr>
      <xdr:spPr>
        <a:xfrm flipH="1">
          <a:off x="14793686" y="4191000"/>
          <a:ext cx="2111828" cy="5181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21772</xdr:colOff>
      <xdr:row>59</xdr:row>
      <xdr:rowOff>32657</xdr:rowOff>
    </xdr:from>
    <xdr:to>
      <xdr:col>24</xdr:col>
      <xdr:colOff>936172</xdr:colOff>
      <xdr:row>61</xdr:row>
      <xdr:rowOff>32657</xdr:rowOff>
    </xdr:to>
    <xdr:sp macro="" textlink="">
      <xdr:nvSpPr>
        <xdr:cNvPr id="26" name="TextBox 25">
          <a:extLst>
            <a:ext uri="{FF2B5EF4-FFF2-40B4-BE49-F238E27FC236}">
              <a16:creationId xmlns:a16="http://schemas.microsoft.com/office/drawing/2014/main" id="{4BA20A46-E6E2-4EB6-925A-A2BC255CCBE2}"/>
            </a:ext>
          </a:extLst>
        </xdr:cNvPr>
        <xdr:cNvSpPr txBox="1"/>
      </xdr:nvSpPr>
      <xdr:spPr>
        <a:xfrm>
          <a:off x="15446829" y="12943114"/>
          <a:ext cx="1534886" cy="370114"/>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Mean</a:t>
          </a:r>
        </a:p>
      </xdr:txBody>
    </xdr:sp>
    <xdr:clientData/>
  </xdr:twoCellAnchor>
  <xdr:twoCellAnchor>
    <xdr:from>
      <xdr:col>21</xdr:col>
      <xdr:colOff>852424</xdr:colOff>
      <xdr:row>50</xdr:row>
      <xdr:rowOff>125476</xdr:rowOff>
    </xdr:from>
    <xdr:to>
      <xdr:col>28</xdr:col>
      <xdr:colOff>469900</xdr:colOff>
      <xdr:row>51</xdr:row>
      <xdr:rowOff>50800</xdr:rowOff>
    </xdr:to>
    <xdr:sp macro="" textlink="">
      <xdr:nvSpPr>
        <xdr:cNvPr id="18" name="Right Brace 17">
          <a:extLst>
            <a:ext uri="{FF2B5EF4-FFF2-40B4-BE49-F238E27FC236}">
              <a16:creationId xmlns:a16="http://schemas.microsoft.com/office/drawing/2014/main" id="{905966B8-A92E-3C7C-D5B4-CFD506E2A9F6}"/>
            </a:ext>
          </a:extLst>
        </xdr:cNvPr>
        <xdr:cNvSpPr/>
      </xdr:nvSpPr>
      <xdr:spPr>
        <a:xfrm rot="5400000">
          <a:off x="16706850" y="8909050"/>
          <a:ext cx="103124" cy="610717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673100</xdr:colOff>
      <xdr:row>51</xdr:row>
      <xdr:rowOff>114300</xdr:rowOff>
    </xdr:from>
    <xdr:to>
      <xdr:col>26</xdr:col>
      <xdr:colOff>468995</xdr:colOff>
      <xdr:row>53</xdr:row>
      <xdr:rowOff>114300</xdr:rowOff>
    </xdr:to>
    <xdr:sp macro="" textlink="">
      <xdr:nvSpPr>
        <xdr:cNvPr id="27" name="TextBox 26">
          <a:extLst>
            <a:ext uri="{FF2B5EF4-FFF2-40B4-BE49-F238E27FC236}">
              <a16:creationId xmlns:a16="http://schemas.microsoft.com/office/drawing/2014/main" id="{9FB215E3-496C-421B-BD25-B92348C7BE82}"/>
            </a:ext>
          </a:extLst>
        </xdr:cNvPr>
        <xdr:cNvSpPr txBox="1"/>
      </xdr:nvSpPr>
      <xdr:spPr>
        <a:xfrm>
          <a:off x="14960600" y="12077700"/>
          <a:ext cx="3605895"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Two</a:t>
          </a:r>
          <a:r>
            <a:rPr lang="en-US" sz="2000" baseline="0">
              <a:latin typeface="Lucida Bright" panose="02040602050505020304" pitchFamily="18" charset="0"/>
            </a:rPr>
            <a:t> equivalent solutions</a:t>
          </a:r>
          <a:endParaRPr lang="en-US" sz="2000">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0A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0A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0A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12</xdr:col>
      <xdr:colOff>272143</xdr:colOff>
      <xdr:row>6</xdr:row>
      <xdr:rowOff>48986</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0B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346527</xdr:colOff>
      <xdr:row>7</xdr:row>
      <xdr:rowOff>164737</xdr:rowOff>
    </xdr:from>
    <xdr:to>
      <xdr:col>11</xdr:col>
      <xdr:colOff>455386</xdr:colOff>
      <xdr:row>31</xdr:row>
      <xdr:rowOff>25401</xdr:rowOff>
    </xdr:to>
    <xdr:sp macro="" textlink="">
      <xdr:nvSpPr>
        <xdr:cNvPr id="18" name="TextBox 17">
          <a:extLst>
            <a:ext uri="{FF2B5EF4-FFF2-40B4-BE49-F238E27FC236}">
              <a16:creationId xmlns:a16="http://schemas.microsoft.com/office/drawing/2014/main" id="{00000000-0008-0000-0B00-000012000000}"/>
            </a:ext>
          </a:extLst>
        </xdr:cNvPr>
        <xdr:cNvSpPr txBox="1"/>
      </xdr:nvSpPr>
      <xdr:spPr>
        <a:xfrm>
          <a:off x="346527" y="1409337"/>
          <a:ext cx="7347859" cy="424216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u="sng" baseline="0">
            <a:solidFill>
              <a:srgbClr val="FF0000"/>
            </a:solidFill>
            <a:latin typeface="Lucida Bright" panose="02040602050505020304" pitchFamily="18" charset="0"/>
            <a:cs typeface="FrankRuehl" panose="020E0503060101010101" pitchFamily="34" charset="-79"/>
          </a:endParaRPr>
        </a:p>
        <a:p>
          <a:r>
            <a:rPr lang="en-US" sz="2000" b="1" u="sng" baseline="0">
              <a:solidFill>
                <a:srgbClr val="FF0000"/>
              </a:solidFill>
              <a:latin typeface="Lucida Bright" panose="02040602050505020304" pitchFamily="18" charset="0"/>
              <a:cs typeface="FrankRuehl" panose="020E0503060101010101" pitchFamily="34" charset="-79"/>
            </a:rPr>
            <a:t>Confidence interval estimate for the Population Proportion</a:t>
          </a:r>
          <a:r>
            <a:rPr lang="en-US" sz="2000" b="1" u="sng" baseline="0">
              <a:solidFill>
                <a:srgbClr val="FF0000"/>
              </a:solidFill>
              <a:latin typeface="Lucida Bright" panose="02040602050505020304" pitchFamily="18" charset="0"/>
              <a:cs typeface="Calibri" panose="020F0502020204030204" pitchFamily="34" charset="0"/>
            </a:rPr>
            <a:t>:</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Suppose the </a:t>
          </a:r>
          <a:r>
            <a:rPr lang="en-US" sz="2000" b="0" u="none" baseline="0">
              <a:solidFill>
                <a:srgbClr val="C00000"/>
              </a:solidFill>
              <a:latin typeface="Lucida Bright" panose="02040602050505020304" pitchFamily="18" charset="0"/>
              <a:cs typeface="Calibri" panose="020F0502020204030204" pitchFamily="34" charset="0"/>
            </a:rPr>
            <a:t>sample size </a:t>
          </a:r>
          <a:r>
            <a:rPr lang="en-US" sz="2000" b="0" u="none" baseline="0">
              <a:solidFill>
                <a:schemeClr val="tx1"/>
              </a:solidFill>
              <a:latin typeface="Lucida Bright" panose="02040602050505020304" pitchFamily="18" charset="0"/>
              <a:cs typeface="Calibri" panose="020F0502020204030204" pitchFamily="34" charset="0"/>
            </a:rPr>
            <a:t>for the customer survey is </a:t>
          </a:r>
          <a:r>
            <a:rPr lang="en-US" sz="2000" b="0" u="none" baseline="0">
              <a:solidFill>
                <a:srgbClr val="C00000"/>
              </a:solidFill>
              <a:latin typeface="Lucida Bright" panose="02040602050505020304" pitchFamily="18" charset="0"/>
              <a:cs typeface="Calibri" panose="020F0502020204030204" pitchFamily="34" charset="0"/>
            </a:rPr>
            <a:t>500</a:t>
          </a:r>
          <a:r>
            <a:rPr lang="en-US" sz="2000" b="0" u="none" baseline="0">
              <a:solidFill>
                <a:schemeClr val="tx1"/>
              </a:solidFill>
              <a:latin typeface="Lucida Bright" panose="02040602050505020304" pitchFamily="18" charset="0"/>
              <a:cs typeface="Calibri" panose="020F0502020204030204" pitchFamily="34" charset="0"/>
            </a:rPr>
            <a:t>, and </a:t>
          </a:r>
          <a:r>
            <a:rPr lang="en-US" sz="2000" b="0" u="none" baseline="0">
              <a:solidFill>
                <a:srgbClr val="C00000"/>
              </a:solidFill>
              <a:latin typeface="Lucida Bright" panose="02040602050505020304" pitchFamily="18" charset="0"/>
              <a:cs typeface="Calibri" panose="020F0502020204030204" pitchFamily="34" charset="0"/>
            </a:rPr>
            <a:t>120</a:t>
          </a:r>
          <a:r>
            <a:rPr lang="en-US" sz="2000" b="0" u="none" baseline="0">
              <a:solidFill>
                <a:schemeClr val="tx1"/>
              </a:solidFill>
              <a:latin typeface="Lucida Bright" panose="02040602050505020304" pitchFamily="18" charset="0"/>
              <a:cs typeface="Calibri" panose="020F0502020204030204" pitchFamily="34" charset="0"/>
            </a:rPr>
            <a:t> of the customers in the sample said that they supported the proposed sales tax increase.</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Build a </a:t>
          </a:r>
          <a:r>
            <a:rPr lang="en-US" sz="2000" b="0" u="none" baseline="0">
              <a:solidFill>
                <a:srgbClr val="C00000"/>
              </a:solidFill>
              <a:latin typeface="Lucida Bright" panose="02040602050505020304" pitchFamily="18" charset="0"/>
              <a:cs typeface="Calibri" panose="020F0502020204030204" pitchFamily="34" charset="0"/>
            </a:rPr>
            <a:t>90%</a:t>
          </a:r>
          <a:r>
            <a:rPr lang="en-US" sz="2000" b="0" u="none" baseline="0">
              <a:solidFill>
                <a:schemeClr val="tx1"/>
              </a:solidFill>
              <a:latin typeface="Lucida Bright" panose="02040602050505020304" pitchFamily="18" charset="0"/>
              <a:cs typeface="Calibri" panose="020F0502020204030204" pitchFamily="34" charset="0"/>
            </a:rPr>
            <a:t> confidence interval estimate of the population of customers who would support the proposed change.</a:t>
          </a:r>
        </a:p>
        <a:p>
          <a:endParaRPr lang="en-US" sz="2000" b="0" u="none" baseline="0">
            <a:solidFill>
              <a:schemeClr val="tx1"/>
            </a:solidFill>
            <a:latin typeface="Lucida Bright" panose="02040602050505020304" pitchFamily="18" charset="0"/>
            <a:cs typeface="Calibri" panose="020F0502020204030204" pitchFamily="34" charset="0"/>
          </a:endParaRP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0B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290286</xdr:colOff>
      <xdr:row>33</xdr:row>
      <xdr:rowOff>134984</xdr:rowOff>
    </xdr:from>
    <xdr:to>
      <xdr:col>11</xdr:col>
      <xdr:colOff>486229</xdr:colOff>
      <xdr:row>42</xdr:row>
      <xdr:rowOff>41728</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290286" y="6116684"/>
              <a:ext cx="7434943" cy="235784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120/500 = </a:t>
              </a:r>
              <a:r>
                <a:rPr lang="en-US" sz="2800" b="1" baseline="0">
                  <a:solidFill>
                    <a:srgbClr val="8E0000"/>
                  </a:solidFill>
                  <a:effectLst/>
                  <a:latin typeface="Lucida Bright" panose="02040602050505020304" pitchFamily="18" charset="0"/>
                  <a:ea typeface="+mn-ea"/>
                  <a:cs typeface="+mn-cs"/>
                </a:rPr>
                <a:t>0.24</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 </m:t>
                      </m:r>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i="1" baseline="0">
                          <a:solidFill>
                            <a:schemeClr val="dk1"/>
                          </a:solidFill>
                          <a:effectLst/>
                          <a:latin typeface="Cambria Math" panose="02040503050406030204" pitchFamily="18" charset="0"/>
                          <a:ea typeface="+mn-ea"/>
                          <a:cs typeface="+mn-cs"/>
                        </a:rPr>
                        <m:t>𝑞</m:t>
                      </m:r>
                    </m:e>
                  </m:acc>
                </m:oMath>
              </a14:m>
              <a:r>
                <a:rPr lang="en-US" sz="2800" baseline="0">
                  <a:solidFill>
                    <a:schemeClr val="dk1"/>
                  </a:solidFill>
                  <a:effectLst/>
                  <a:latin typeface="Lucida Bright" panose="02040602050505020304" pitchFamily="18" charset="0"/>
                  <a:ea typeface="+mn-ea"/>
                  <a:cs typeface="+mn-cs"/>
                </a:rPr>
                <a:t>  = </a:t>
              </a:r>
              <a:r>
                <a:rPr lang="en-US" sz="2800" b="1" baseline="0">
                  <a:solidFill>
                    <a:srgbClr val="C00000"/>
                  </a:solidFill>
                  <a:effectLst/>
                  <a:latin typeface="Lucida Bright" panose="02040602050505020304" pitchFamily="18" charset="0"/>
                  <a:ea typeface="+mn-ea"/>
                  <a:cs typeface="+mn-cs"/>
                </a:rPr>
                <a:t>0.76 </a:t>
              </a:r>
              <a:r>
                <a:rPr lang="en-US" sz="2800" b="0" baseline="0">
                  <a:solidFill>
                    <a:schemeClr val="tx1"/>
                  </a:solidFill>
                  <a:effectLst/>
                  <a:latin typeface="Lucida Bright" panose="02040602050505020304" pitchFamily="18" charset="0"/>
                  <a:ea typeface="+mn-ea"/>
                  <a:cs typeface="+mn-cs"/>
                </a:rPr>
                <a:t>(</a:t>
              </a:r>
              <a:r>
                <a:rPr lang="en-US" sz="2000" b="0" baseline="0">
                  <a:solidFill>
                    <a:schemeClr val="tx1"/>
                  </a:solidFill>
                  <a:effectLst/>
                  <a:latin typeface="Lucida Bright" panose="02040602050505020304" pitchFamily="18" charset="0"/>
                  <a:ea typeface="+mn-ea"/>
                  <a:cs typeface="+mn-cs"/>
                </a:rPr>
                <a:t>Complement of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a:t>
              </a:r>
              <a:endParaRPr lang="en-US" sz="2800" b="1">
                <a:solidFill>
                  <a:srgbClr val="C0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290286" y="6116684"/>
              <a:ext cx="7434943" cy="235784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r>
                <a:rPr lang="en-US" sz="2800" b="0" i="0" baseline="0">
                  <a:solidFill>
                    <a:schemeClr val="dk1"/>
                  </a:solidFill>
                  <a:effectLst/>
                  <a:latin typeface="Cambria Math" panose="02040503050406030204" pitchFamily="18" charset="0"/>
                  <a:ea typeface="+mn-ea"/>
                  <a:cs typeface="+mn-cs"/>
                </a:rPr>
                <a:t>𝑝 ̅</a:t>
              </a:r>
              <a:r>
                <a:rPr lang="en-US" sz="2800" baseline="0">
                  <a:solidFill>
                    <a:schemeClr val="dk1"/>
                  </a:solidFill>
                  <a:effectLst/>
                  <a:latin typeface="Lucida Bright" panose="02040602050505020304" pitchFamily="18" charset="0"/>
                  <a:ea typeface="+mn-ea"/>
                  <a:cs typeface="+mn-cs"/>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800" b="0" i="0" baseline="0">
                  <a:solidFill>
                    <a:schemeClr val="dk1"/>
                  </a:solidFill>
                  <a:effectLst/>
                  <a:latin typeface="Cambria Math" panose="02040503050406030204" pitchFamily="18" charset="0"/>
                  <a:ea typeface="+mn-ea"/>
                  <a:cs typeface="+mn-cs"/>
                </a:rPr>
                <a:t>𝑝 ̅</a:t>
              </a:r>
              <a:r>
                <a:rPr lang="en-US" sz="2800" baseline="0">
                  <a:solidFill>
                    <a:schemeClr val="dk1"/>
                  </a:solidFill>
                  <a:effectLst/>
                  <a:latin typeface="Lucida Bright" panose="02040602050505020304" pitchFamily="18" charset="0"/>
                  <a:ea typeface="+mn-ea"/>
                  <a:cs typeface="+mn-cs"/>
                </a:rPr>
                <a:t> = 120/500 = </a:t>
              </a:r>
              <a:r>
                <a:rPr lang="en-US" sz="2800" b="1" baseline="0">
                  <a:solidFill>
                    <a:srgbClr val="8E0000"/>
                  </a:solidFill>
                  <a:effectLst/>
                  <a:latin typeface="Lucida Bright" panose="02040602050505020304" pitchFamily="18" charset="0"/>
                  <a:ea typeface="+mn-ea"/>
                  <a:cs typeface="+mn-cs"/>
                </a:rPr>
                <a:t>0.24</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 𝑝) ̅</a:t>
              </a:r>
              <a:r>
                <a:rPr lang="en-US" sz="2800" baseline="0">
                  <a:solidFill>
                    <a:schemeClr val="dk1"/>
                  </a:solidFill>
                  <a:effectLst/>
                  <a:latin typeface="Lucida Bright" panose="02040602050505020304" pitchFamily="18" charset="0"/>
                  <a:ea typeface="+mn-ea"/>
                  <a:cs typeface="+mn-cs"/>
                </a:rPr>
                <a:t> = </a:t>
              </a:r>
              <a:r>
                <a:rPr lang="en-US" sz="2800" i="0" baseline="0">
                  <a:solidFill>
                    <a:schemeClr val="dk1"/>
                  </a:solidFill>
                  <a:effectLst/>
                  <a:latin typeface="Cambria Math" panose="02040503050406030204" pitchFamily="18" charset="0"/>
                  <a:ea typeface="+mn-ea"/>
                  <a:cs typeface="+mn-cs"/>
                </a:rPr>
                <a:t>𝑞 ̅</a:t>
              </a:r>
              <a:r>
                <a:rPr lang="en-US" sz="2800" baseline="0">
                  <a:solidFill>
                    <a:schemeClr val="dk1"/>
                  </a:solidFill>
                  <a:effectLst/>
                  <a:latin typeface="Lucida Bright" panose="02040602050505020304" pitchFamily="18" charset="0"/>
                  <a:ea typeface="+mn-ea"/>
                  <a:cs typeface="+mn-cs"/>
                </a:rPr>
                <a:t>  = </a:t>
              </a:r>
              <a:r>
                <a:rPr lang="en-US" sz="2800" b="1" baseline="0">
                  <a:solidFill>
                    <a:srgbClr val="C00000"/>
                  </a:solidFill>
                  <a:effectLst/>
                  <a:latin typeface="Lucida Bright" panose="02040602050505020304" pitchFamily="18" charset="0"/>
                  <a:ea typeface="+mn-ea"/>
                  <a:cs typeface="+mn-cs"/>
                </a:rPr>
                <a:t>0.76 </a:t>
              </a:r>
              <a:r>
                <a:rPr lang="en-US" sz="2800" b="0" baseline="0">
                  <a:solidFill>
                    <a:schemeClr val="tx1"/>
                  </a:solidFill>
                  <a:effectLst/>
                  <a:latin typeface="Lucida Bright" panose="02040602050505020304" pitchFamily="18" charset="0"/>
                  <a:ea typeface="+mn-ea"/>
                  <a:cs typeface="+mn-cs"/>
                </a:rPr>
                <a:t>(</a:t>
              </a:r>
              <a:r>
                <a:rPr lang="en-US" sz="2000" b="0" baseline="0">
                  <a:solidFill>
                    <a:schemeClr val="tx1"/>
                  </a:solidFill>
                  <a:effectLst/>
                  <a:latin typeface="Lucida Bright" panose="02040602050505020304" pitchFamily="18" charset="0"/>
                  <a:ea typeface="+mn-ea"/>
                  <a:cs typeface="+mn-cs"/>
                </a:rPr>
                <a:t>Complement of </a:t>
              </a:r>
              <a:r>
                <a:rPr lang="en-US" sz="2800" b="0" i="0" baseline="0">
                  <a:solidFill>
                    <a:schemeClr val="dk1"/>
                  </a:solidFill>
                  <a:effectLst/>
                  <a:latin typeface="Cambria Math" panose="02040503050406030204" pitchFamily="18" charset="0"/>
                  <a:ea typeface="+mn-ea"/>
                  <a:cs typeface="+mn-cs"/>
                </a:rPr>
                <a:t>𝑝 ̅</a:t>
              </a:r>
              <a:r>
                <a:rPr lang="en-US" sz="2800" baseline="0">
                  <a:solidFill>
                    <a:schemeClr val="dk1"/>
                  </a:solidFill>
                  <a:effectLst/>
                  <a:latin typeface="Lucida Bright" panose="02040602050505020304" pitchFamily="18" charset="0"/>
                  <a:ea typeface="+mn-ea"/>
                  <a:cs typeface="+mn-cs"/>
                </a:rPr>
                <a:t>)</a:t>
              </a:r>
              <a:endParaRPr lang="en-US" sz="2800" b="1">
                <a:solidFill>
                  <a:srgbClr val="C0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23</xdr:col>
      <xdr:colOff>469900</xdr:colOff>
      <xdr:row>78</xdr:row>
      <xdr:rowOff>165104</xdr:rowOff>
    </xdr:from>
    <xdr:to>
      <xdr:col>35</xdr:col>
      <xdr:colOff>165100</xdr:colOff>
      <xdr:row>81</xdr:row>
      <xdr:rowOff>38108</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16948148" y="12934956"/>
          <a:ext cx="406404" cy="6515100"/>
        </a:xfrm>
        <a:prstGeom prst="rightBrace">
          <a:avLst>
            <a:gd name="adj1" fmla="val 8333"/>
            <a:gd name="adj2" fmla="val 492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26</xdr:col>
      <xdr:colOff>97062</xdr:colOff>
      <xdr:row>82</xdr:row>
      <xdr:rowOff>4537</xdr:rowOff>
    </xdr:from>
    <xdr:to>
      <xdr:col>34</xdr:col>
      <xdr:colOff>248557</xdr:colOff>
      <xdr:row>85</xdr:row>
      <xdr:rowOff>90715</xdr:rowOff>
    </xdr:to>
    <xdr:sp macro="" textlink="">
      <xdr:nvSpPr>
        <xdr:cNvPr id="22" name="TextBox 21">
          <a:extLst>
            <a:ext uri="{FF2B5EF4-FFF2-40B4-BE49-F238E27FC236}">
              <a16:creationId xmlns:a16="http://schemas.microsoft.com/office/drawing/2014/main" id="{00000000-0008-0000-0B00-000016000000}"/>
            </a:ext>
          </a:extLst>
        </xdr:cNvPr>
        <xdr:cNvSpPr txBox="1"/>
      </xdr:nvSpPr>
      <xdr:spPr>
        <a:xfrm>
          <a:off x="15184662" y="16539937"/>
          <a:ext cx="4685395" cy="61957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latin typeface="Lucida Bright" panose="02040602050505020304" pitchFamily="18" charset="0"/>
              <a:cs typeface="Calibri" panose="020F0502020204030204" pitchFamily="34" charset="0"/>
            </a:rPr>
            <a:t>Confidence Interval</a:t>
          </a:r>
        </a:p>
      </xdr:txBody>
    </xdr:sp>
    <xdr:clientData/>
  </xdr:twoCellAnchor>
  <xdr:twoCellAnchor>
    <xdr:from>
      <xdr:col>0</xdr:col>
      <xdr:colOff>269422</xdr:colOff>
      <xdr:row>44</xdr:row>
      <xdr:rowOff>130628</xdr:rowOff>
    </xdr:from>
    <xdr:to>
      <xdr:col>11</xdr:col>
      <xdr:colOff>457201</xdr:colOff>
      <xdr:row>51</xdr:row>
      <xdr:rowOff>108857</xdr:rowOff>
    </xdr:to>
    <xdr:sp macro="" textlink="">
      <xdr:nvSpPr>
        <xdr:cNvPr id="23" name="TextBox 22">
          <a:extLst>
            <a:ext uri="{FF2B5EF4-FFF2-40B4-BE49-F238E27FC236}">
              <a16:creationId xmlns:a16="http://schemas.microsoft.com/office/drawing/2014/main" id="{6DC8D11B-D53B-40C5-A053-82C2E7DECFA9}"/>
            </a:ext>
          </a:extLst>
        </xdr:cNvPr>
        <xdr:cNvSpPr txBox="1"/>
      </xdr:nvSpPr>
      <xdr:spPr>
        <a:xfrm>
          <a:off x="269422" y="9198428"/>
          <a:ext cx="7415893" cy="143691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2. Calculate </a:t>
          </a:r>
          <a:r>
            <a:rPr lang="el-GR" sz="3200" b="0" u="sng" baseline="0">
              <a:solidFill>
                <a:srgbClr val="FF0000"/>
              </a:solidFill>
              <a:latin typeface="Calibri" panose="020F0502020204030204" pitchFamily="34" charset="0"/>
              <a:cs typeface="Calibri" panose="020F0502020204030204" pitchFamily="34" charset="0"/>
            </a:rPr>
            <a:t>α</a:t>
          </a:r>
          <a:r>
            <a:rPr lang="en-US" sz="3200" b="0" u="sng" baseline="0">
              <a:solidFill>
                <a:srgbClr val="FF0000"/>
              </a:solidFill>
              <a:latin typeface="Calibri" panose="020F0502020204030204" pitchFamily="34" charset="0"/>
              <a:cs typeface="Calibri" panose="020F0502020204030204" pitchFamily="34" charset="0"/>
            </a:rPr>
            <a:t> </a:t>
          </a:r>
          <a:r>
            <a:rPr lang="en-US" sz="2400" b="1" u="sng" baseline="0">
              <a:solidFill>
                <a:srgbClr val="FF0000"/>
              </a:solidFill>
              <a:latin typeface="Lucida Bright" panose="02040602050505020304" pitchFamily="18" charset="0"/>
              <a:cs typeface="FrankRuehl" panose="020E0503060101010101" pitchFamily="34" charset="-79"/>
            </a:rPr>
            <a:t>:</a:t>
          </a:r>
        </a:p>
        <a:p>
          <a:r>
            <a:rPr lang="en-US" sz="2400" b="0" u="none" baseline="0">
              <a:solidFill>
                <a:schemeClr val="tx1"/>
              </a:solidFill>
              <a:latin typeface="Lucida Bright" panose="02040602050505020304" pitchFamily="18" charset="0"/>
              <a:cs typeface="FrankRuehl" panose="020E0503060101010101" pitchFamily="34" charset="-79"/>
            </a:rPr>
            <a:t> 90% confidence level </a:t>
          </a:r>
          <a:r>
            <a:rPr lang="el-GR" sz="2800" baseline="0">
              <a:solidFill>
                <a:schemeClr val="dk1"/>
              </a:solidFill>
              <a:effectLst/>
              <a:latin typeface="Calibri" panose="020F0502020204030204" pitchFamily="34" charset="0"/>
              <a:ea typeface="+mn-ea"/>
              <a:cs typeface="Calibri" panose="020F0502020204030204" pitchFamily="34" charset="0"/>
            </a:rPr>
            <a:t>α</a:t>
          </a:r>
          <a:r>
            <a:rPr lang="en-US" sz="2800" baseline="0">
              <a:solidFill>
                <a:schemeClr val="dk1"/>
              </a:solidFill>
              <a:effectLst/>
              <a:latin typeface="Calibri" panose="020F0502020204030204" pitchFamily="34" charset="0"/>
              <a:ea typeface="+mn-ea"/>
              <a:cs typeface="Calibri" panose="020F0502020204030204" pitchFamily="34" charset="0"/>
            </a:rPr>
            <a:t> </a:t>
          </a:r>
          <a:r>
            <a:rPr lang="en-US" sz="2800" baseline="0">
              <a:solidFill>
                <a:schemeClr val="dk1"/>
              </a:solidFill>
              <a:effectLst/>
              <a:latin typeface="Lucida Bright" panose="02040602050505020304" pitchFamily="18" charset="0"/>
              <a:ea typeface="+mn-ea"/>
              <a:cs typeface="+mn-cs"/>
            </a:rPr>
            <a:t>= 1- 0.9 = </a:t>
          </a:r>
          <a:r>
            <a:rPr lang="en-US" sz="2400" b="1" baseline="0">
              <a:solidFill>
                <a:srgbClr val="8E0000"/>
              </a:solidFill>
              <a:effectLst/>
              <a:latin typeface="Lucida Bright" panose="02040602050505020304" pitchFamily="18" charset="0"/>
              <a:ea typeface="+mn-ea"/>
              <a:cs typeface="+mn-cs"/>
            </a:rPr>
            <a:t>0.1</a:t>
          </a:r>
          <a:r>
            <a:rPr lang="en-US" sz="2400" baseline="0">
              <a:solidFill>
                <a:schemeClr val="dk1"/>
              </a:solidFill>
              <a:effectLst/>
              <a:latin typeface="Lucida Bright" panose="02040602050505020304" pitchFamily="18" charset="0"/>
              <a:ea typeface="+mn-ea"/>
              <a:cs typeface="+mn-cs"/>
            </a:rPr>
            <a:t> </a:t>
          </a:r>
          <a:endParaRPr lang="en-US" sz="2400" b="1" u="sng"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250373</xdr:colOff>
      <xdr:row>53</xdr:row>
      <xdr:rowOff>119743</xdr:rowOff>
    </xdr:from>
    <xdr:to>
      <xdr:col>11</xdr:col>
      <xdr:colOff>469901</xdr:colOff>
      <xdr:row>59</xdr:row>
      <xdr:rowOff>163286</xdr:rowOff>
    </xdr:to>
    <xdr:sp macro="" textlink="">
      <xdr:nvSpPr>
        <xdr:cNvPr id="26" name="TextBox 25">
          <a:extLst>
            <a:ext uri="{FF2B5EF4-FFF2-40B4-BE49-F238E27FC236}">
              <a16:creationId xmlns:a16="http://schemas.microsoft.com/office/drawing/2014/main" id="{18BF8B82-A995-4680-B300-F299D3289A88}"/>
            </a:ext>
          </a:extLst>
        </xdr:cNvPr>
        <xdr:cNvSpPr txBox="1"/>
      </xdr:nvSpPr>
      <xdr:spPr>
        <a:xfrm>
          <a:off x="250373" y="10686143"/>
          <a:ext cx="7458528" cy="1110343"/>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n-US" sz="3200" b="0" u="sng" baseline="0">
              <a:solidFill>
                <a:srgbClr val="FF0000"/>
              </a:solidFill>
              <a:latin typeface="Calibri" panose="020F0502020204030204" pitchFamily="34" charset="0"/>
              <a:cs typeface="Calibri" panose="020F0502020204030204" pitchFamily="34" charset="0"/>
            </a:rPr>
            <a:t>z</a:t>
          </a:r>
          <a:r>
            <a:rPr lang="en-US" sz="2400" b="1" u="sng" baseline="0">
              <a:solidFill>
                <a:srgbClr val="FF0000"/>
              </a:solidFill>
              <a:latin typeface="Lucida Bright" panose="02040602050505020304" pitchFamily="18" charset="0"/>
              <a:cs typeface="FrankRuehl" panose="020E0503060101010101" pitchFamily="34" charset="-79"/>
            </a:rPr>
            <a:t>:</a:t>
          </a:r>
        </a:p>
        <a:p>
          <a:pPr marL="0" marR="0" lvl="0" indent="0" defTabSz="914400" eaLnBrk="1" fontAlgn="auto" latinLnBrk="0" hangingPunct="1">
            <a:lnSpc>
              <a:spcPct val="100000"/>
            </a:lnSpc>
            <a:spcBef>
              <a:spcPts val="0"/>
            </a:spcBef>
            <a:spcAft>
              <a:spcPts val="0"/>
            </a:spcAft>
            <a:buClrTx/>
            <a:buSzTx/>
            <a:buFontTx/>
            <a:buNone/>
            <a:tabLst/>
            <a:defRPr/>
          </a:pPr>
          <a:r>
            <a:rPr lang="en-US" sz="2400" b="0" u="none" baseline="0">
              <a:solidFill>
                <a:schemeClr val="dk1"/>
              </a:solidFill>
              <a:effectLst/>
              <a:latin typeface="Lucida Bright" panose="02040602050505020304" pitchFamily="18" charset="0"/>
              <a:ea typeface="+mn-ea"/>
              <a:cs typeface="+mn-cs"/>
            </a:rPr>
            <a:t>z = </a:t>
          </a:r>
          <a:r>
            <a:rPr lang="en-US" sz="2400" b="1" u="none" baseline="0">
              <a:solidFill>
                <a:srgbClr val="C00000"/>
              </a:solidFill>
              <a:effectLst/>
              <a:latin typeface="Lucida Bright" panose="02040602050505020304" pitchFamily="18" charset="0"/>
              <a:ea typeface="+mn-ea"/>
              <a:cs typeface="+mn-cs"/>
            </a:rPr>
            <a:t>1.6449     </a:t>
          </a:r>
          <a:r>
            <a:rPr lang="el-GR" sz="2400" baseline="0">
              <a:solidFill>
                <a:schemeClr val="dk1"/>
              </a:solidFill>
              <a:effectLst/>
              <a:latin typeface="+mn-lt"/>
              <a:ea typeface="+mn-ea"/>
              <a:cs typeface="+mn-cs"/>
            </a:rPr>
            <a:t>α</a:t>
          </a:r>
          <a:r>
            <a:rPr lang="en-US" sz="2400" baseline="0">
              <a:solidFill>
                <a:schemeClr val="dk1"/>
              </a:solidFill>
              <a:effectLst/>
              <a:latin typeface="+mn-lt"/>
              <a:ea typeface="+mn-ea"/>
              <a:cs typeface="+mn-cs"/>
            </a:rPr>
            <a:t>/2</a:t>
          </a:r>
          <a:r>
            <a:rPr lang="en-US" sz="2400" baseline="0">
              <a:solidFill>
                <a:schemeClr val="dk1"/>
              </a:solidFill>
              <a:effectLst/>
              <a:latin typeface="Lucida Bright" panose="02040602050505020304" pitchFamily="18" charset="0"/>
              <a:ea typeface="+mn-ea"/>
              <a:cs typeface="+mn-cs"/>
            </a:rPr>
            <a:t> = (0.1)/2 = </a:t>
          </a:r>
          <a:r>
            <a:rPr lang="en-US" sz="2400" b="1" baseline="0">
              <a:solidFill>
                <a:srgbClr val="C00000"/>
              </a:solidFill>
              <a:effectLst/>
              <a:latin typeface="Lucida Bright" panose="02040602050505020304" pitchFamily="18" charset="0"/>
              <a:ea typeface="+mn-ea"/>
              <a:cs typeface="+mn-cs"/>
            </a:rPr>
            <a:t>0.05</a:t>
          </a:r>
          <a:endParaRPr lang="en-US" sz="2400" b="1" baseline="0">
            <a:solidFill>
              <a:srgbClr val="C00000"/>
            </a:solidFill>
            <a:latin typeface="Lucida Bright" panose="02040602050505020304" pitchFamily="18" charset="0"/>
            <a:cs typeface="Calibri" panose="020F0502020204030204" pitchFamily="34" charset="0"/>
          </a:endParaRPr>
        </a:p>
      </xdr:txBody>
    </xdr:sp>
    <xdr:clientData/>
  </xdr:twoCellAnchor>
  <xdr:twoCellAnchor>
    <xdr:from>
      <xdr:col>0</xdr:col>
      <xdr:colOff>119744</xdr:colOff>
      <xdr:row>64</xdr:row>
      <xdr:rowOff>125185</xdr:rowOff>
    </xdr:from>
    <xdr:to>
      <xdr:col>16</xdr:col>
      <xdr:colOff>165100</xdr:colOff>
      <xdr:row>70</xdr:row>
      <xdr:rowOff>88901</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119744" y="14018985"/>
              <a:ext cx="10230756" cy="130991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the interval equation:</a:t>
              </a: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n-US" sz="2000" baseline="0">
                  <a:latin typeface="Calibri" panose="020F0502020204030204" pitchFamily="34" charset="0"/>
                  <a:cs typeface="Calibri" panose="020F0502020204030204" pitchFamily="34" charset="0"/>
                </a:rPr>
                <a:t> </a:t>
              </a:r>
              <a14:m>
                <m:oMath xmlns:m="http://schemas.openxmlformats.org/officeDocument/2006/math">
                  <m:rad>
                    <m:radPr>
                      <m:degHide m:val="on"/>
                      <m:ctrlPr>
                        <a:rPr lang="en-US" sz="2400" i="1" baseline="0">
                          <a:solidFill>
                            <a:srgbClr val="836967"/>
                          </a:solidFill>
                          <a:latin typeface="Cambria Math" panose="02040503050406030204" pitchFamily="18" charset="0"/>
                        </a:rPr>
                      </m:ctrlPr>
                    </m:radPr>
                    <m:deg/>
                    <m:e>
                      <m:f>
                        <m:fPr>
                          <m:ctrlPr>
                            <a:rPr lang="en-US" sz="2400" i="1" baseline="0">
                              <a:solidFill>
                                <a:srgbClr val="836967"/>
                              </a:solidFill>
                              <a:latin typeface="Cambria Math" panose="02040503050406030204" pitchFamily="18" charset="0"/>
                            </a:rPr>
                          </m:ctrlPr>
                        </m:fPr>
                        <m:num>
                          <m:r>
                            <a:rPr lang="en-US" sz="2400" baseline="0">
                              <a:latin typeface="Cambria Math" panose="02040503050406030204" pitchFamily="18" charset="0"/>
                            </a:rPr>
                            <m:t>0.2</m:t>
                          </m:r>
                          <m:r>
                            <a:rPr lang="en-US" sz="2400" b="0" i="0" baseline="0">
                              <a:latin typeface="Cambria Math" panose="02040503050406030204" pitchFamily="18" charset="0"/>
                            </a:rPr>
                            <m:t>4</m:t>
                          </m:r>
                          <m:r>
                            <a:rPr lang="en-US" sz="2400" i="0" baseline="0">
                              <a:latin typeface="Cambria Math" panose="02040503050406030204" pitchFamily="18" charset="0"/>
                            </a:rPr>
                            <m:t>⋅0.7</m:t>
                          </m:r>
                          <m:r>
                            <a:rPr lang="en-US" sz="2400" b="0" i="1" baseline="0">
                              <a:latin typeface="Cambria Math" panose="02040503050406030204" pitchFamily="18" charset="0"/>
                            </a:rPr>
                            <m:t>6</m:t>
                          </m:r>
                        </m:num>
                        <m:den>
                          <m:r>
                            <a:rPr lang="en-US" sz="2400" b="0" i="0" baseline="0">
                              <a:latin typeface="Cambria Math" panose="02040503050406030204" pitchFamily="18" charset="0"/>
                            </a:rPr>
                            <m:t>500</m:t>
                          </m:r>
                        </m:den>
                      </m:f>
                    </m:e>
                  </m:rad>
                  <m:r>
                    <a:rPr lang="en-US" sz="2400" b="0" i="1" baseline="0">
                      <a:latin typeface="Cambria Math" panose="02040503050406030204" pitchFamily="18" charset="0"/>
                    </a:rPr>
                    <m:t> =0.24 −0.0314=</m:t>
                  </m:r>
                  <m:r>
                    <a:rPr lang="en-US" sz="2400" b="1" i="1" baseline="0">
                      <a:solidFill>
                        <a:srgbClr val="C00000"/>
                      </a:solidFill>
                      <a:latin typeface="Cambria Math" panose="02040503050406030204" pitchFamily="18" charset="0"/>
                    </a:rPr>
                    <m:t>𝟎</m:t>
                  </m:r>
                  <m:r>
                    <a:rPr lang="en-US" sz="2400" b="1" i="1" baseline="0">
                      <a:solidFill>
                        <a:srgbClr val="C00000"/>
                      </a:solidFill>
                      <a:latin typeface="Cambria Math" panose="02040503050406030204" pitchFamily="18" charset="0"/>
                    </a:rPr>
                    <m:t>.</m:t>
                  </m:r>
                  <m:r>
                    <a:rPr lang="en-US" sz="2400" b="1" i="1" baseline="0">
                      <a:solidFill>
                        <a:srgbClr val="C00000"/>
                      </a:solidFill>
                      <a:latin typeface="Cambria Math" panose="02040503050406030204" pitchFamily="18" charset="0"/>
                    </a:rPr>
                    <m:t>𝟐𝟎𝟖𝟔</m:t>
                  </m:r>
                  <m:r>
                    <a:rPr lang="en-US" sz="2400" b="1" i="1" baseline="0">
                      <a:solidFill>
                        <a:srgbClr val="C00000"/>
                      </a:solidFill>
                      <a:latin typeface="Cambria Math" panose="02040503050406030204" pitchFamily="18" charset="0"/>
                    </a:rPr>
                    <m:t> </m:t>
                  </m:r>
                  <m:r>
                    <a:rPr lang="en-US" sz="2400" b="0" i="1" baseline="0">
                      <a:latin typeface="Cambria Math" panose="02040503050406030204" pitchFamily="18" charset="0"/>
                    </a:rPr>
                    <m:t>𝑎𝑛𝑑</m:t>
                  </m:r>
                  <m:r>
                    <a:rPr lang="en-US" sz="2400" b="0" i="1" baseline="0">
                      <a:latin typeface="Cambria Math" panose="02040503050406030204" pitchFamily="18" charset="0"/>
                    </a:rPr>
                    <m:t> 0.24+0.0314</m:t>
                  </m:r>
                </m:oMath>
              </a14:m>
              <a:r>
                <a:rPr lang="en-US" sz="1800" baseline="0">
                  <a:latin typeface="Lucida Bright" panose="02040602050505020304" pitchFamily="18" charset="0"/>
                  <a:cs typeface="Calibri" panose="020F0502020204030204" pitchFamily="34" charset="0"/>
                </a:rPr>
                <a:t> = </a:t>
              </a:r>
              <a:r>
                <a:rPr lang="en-US" sz="2000" b="1" baseline="0">
                  <a:solidFill>
                    <a:srgbClr val="C00000"/>
                  </a:solidFill>
                  <a:latin typeface="Lucida Bright" panose="02040602050505020304" pitchFamily="18" charset="0"/>
                  <a:cs typeface="Calibri" panose="020F0502020204030204" pitchFamily="34" charset="0"/>
                </a:rPr>
                <a:t>0.2514</a:t>
              </a:r>
            </a:p>
          </xdr:txBody>
        </xdr:sp>
      </mc:Choice>
      <mc:Fallback xmlns="">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119744" y="14018985"/>
              <a:ext cx="10230756" cy="130991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the interval equation:</a:t>
              </a: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n-US" sz="2000" baseline="0">
                  <a:latin typeface="Calibri" panose="020F0502020204030204" pitchFamily="34" charset="0"/>
                  <a:cs typeface="Calibri" panose="020F0502020204030204" pitchFamily="34" charset="0"/>
                </a:rPr>
                <a:t> </a:t>
              </a:r>
              <a:r>
                <a:rPr lang="en-US" sz="2400" i="0" baseline="0">
                  <a:solidFill>
                    <a:srgbClr val="836967"/>
                  </a:solidFill>
                  <a:latin typeface="Cambria Math" panose="02040503050406030204" pitchFamily="18" charset="0"/>
                </a:rPr>
                <a:t>√((</a:t>
              </a:r>
              <a:r>
                <a:rPr lang="en-US" sz="2400" i="0" baseline="0">
                  <a:latin typeface="Cambria Math" panose="02040503050406030204" pitchFamily="18" charset="0"/>
                </a:rPr>
                <a:t>0.2</a:t>
              </a:r>
              <a:r>
                <a:rPr lang="en-US" sz="2400" b="0" i="0" baseline="0">
                  <a:latin typeface="Cambria Math" panose="02040503050406030204" pitchFamily="18" charset="0"/>
                </a:rPr>
                <a:t>4</a:t>
              </a:r>
              <a:r>
                <a:rPr lang="en-US" sz="2400" i="0" baseline="0">
                  <a:latin typeface="Cambria Math" panose="02040503050406030204" pitchFamily="18" charset="0"/>
                </a:rPr>
                <a:t>⋅0.7</a:t>
              </a:r>
              <a:r>
                <a:rPr lang="en-US" sz="2400" b="0" i="0" baseline="0">
                  <a:latin typeface="Cambria Math" panose="02040503050406030204" pitchFamily="18" charset="0"/>
                </a:rPr>
                <a:t>6</a:t>
              </a:r>
              <a:r>
                <a:rPr lang="en-US" sz="2400" b="0" i="0" baseline="0">
                  <a:solidFill>
                    <a:srgbClr val="836967"/>
                  </a:solidFill>
                  <a:latin typeface="Cambria Math" panose="02040503050406030204" pitchFamily="18" charset="0"/>
                </a:rPr>
                <a:t>)/</a:t>
              </a:r>
              <a:r>
                <a:rPr lang="en-US" sz="2400" b="0" i="0" baseline="0">
                  <a:latin typeface="Cambria Math" panose="02040503050406030204" pitchFamily="18" charset="0"/>
                </a:rPr>
                <a:t>500</a:t>
              </a:r>
              <a:r>
                <a:rPr lang="en-US" sz="2400" b="0" i="0" baseline="0">
                  <a:solidFill>
                    <a:srgbClr val="836967"/>
                  </a:solidFill>
                  <a:latin typeface="Cambria Math" panose="02040503050406030204" pitchFamily="18" charset="0"/>
                </a:rPr>
                <a:t>) </a:t>
              </a:r>
              <a:r>
                <a:rPr lang="en-US" sz="2400" b="0" i="0" baseline="0">
                  <a:latin typeface="Cambria Math" panose="02040503050406030204" pitchFamily="18" charset="0"/>
                </a:rPr>
                <a:t> =0.24 −0.0314=</a:t>
              </a:r>
              <a:r>
                <a:rPr lang="en-US" sz="2400" b="1" i="0" baseline="0">
                  <a:solidFill>
                    <a:srgbClr val="C00000"/>
                  </a:solidFill>
                  <a:latin typeface="Cambria Math" panose="02040503050406030204" pitchFamily="18" charset="0"/>
                </a:rPr>
                <a:t>𝟎.𝟐𝟎𝟖𝟔 </a:t>
              </a:r>
              <a:r>
                <a:rPr lang="en-US" sz="2400" b="0" i="0" baseline="0">
                  <a:latin typeface="Cambria Math" panose="02040503050406030204" pitchFamily="18" charset="0"/>
                </a:rPr>
                <a:t>𝑎𝑛𝑑 0.24+0.0314</a:t>
              </a:r>
              <a:r>
                <a:rPr lang="en-US" sz="1800" baseline="0">
                  <a:latin typeface="Lucida Bright" panose="02040602050505020304" pitchFamily="18" charset="0"/>
                  <a:cs typeface="Calibri" panose="020F0502020204030204" pitchFamily="34" charset="0"/>
                </a:rPr>
                <a:t> = </a:t>
              </a:r>
              <a:r>
                <a:rPr lang="en-US" sz="2000" b="1" baseline="0">
                  <a:solidFill>
                    <a:srgbClr val="C00000"/>
                  </a:solidFill>
                  <a:latin typeface="Lucida Bright" panose="02040602050505020304" pitchFamily="18" charset="0"/>
                  <a:cs typeface="Calibri" panose="020F0502020204030204" pitchFamily="34" charset="0"/>
                </a:rPr>
                <a:t>0.2514</a:t>
              </a:r>
            </a:p>
          </xdr:txBody>
        </xdr:sp>
      </mc:Fallback>
    </mc:AlternateContent>
    <xdr:clientData/>
  </xdr:twoCellAnchor>
  <xdr:twoCellAnchor>
    <xdr:from>
      <xdr:col>12</xdr:col>
      <xdr:colOff>283027</xdr:colOff>
      <xdr:row>8</xdr:row>
      <xdr:rowOff>177438</xdr:rowOff>
    </xdr:from>
    <xdr:to>
      <xdr:col>30</xdr:col>
      <xdr:colOff>337458</xdr:colOff>
      <xdr:row>18</xdr:row>
      <xdr:rowOff>54428</xdr:rowOff>
    </xdr:to>
    <xdr:sp macro="" textlink="">
      <xdr:nvSpPr>
        <xdr:cNvPr id="2" name="TextBox 1">
          <a:extLst>
            <a:ext uri="{FF2B5EF4-FFF2-40B4-BE49-F238E27FC236}">
              <a16:creationId xmlns:a16="http://schemas.microsoft.com/office/drawing/2014/main" id="{5E55B6E3-FCFE-457A-92D4-CFA21232491E}"/>
            </a:ext>
          </a:extLst>
        </xdr:cNvPr>
        <xdr:cNvSpPr txBox="1"/>
      </xdr:nvSpPr>
      <xdr:spPr>
        <a:xfrm>
          <a:off x="8131627" y="1657895"/>
          <a:ext cx="8795660" cy="17275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u="none" baseline="0">
              <a:solidFill>
                <a:schemeClr val="tx1"/>
              </a:solidFill>
              <a:latin typeface="Lucida Bright" panose="02040602050505020304" pitchFamily="18" charset="0"/>
              <a:cs typeface="Calibri" panose="020F0502020204030204" pitchFamily="34" charset="0"/>
            </a:rPr>
            <a:t>Population: all the firms customers</a:t>
          </a:r>
        </a:p>
        <a:p>
          <a:br>
            <a:rPr lang="en-US" sz="2000" b="0" u="none" baseline="0">
              <a:solidFill>
                <a:schemeClr val="tx1"/>
              </a:solidFill>
              <a:latin typeface="Lucida Bright" panose="02040602050505020304" pitchFamily="18" charset="0"/>
              <a:cs typeface="Calibri" panose="020F0502020204030204" pitchFamily="34" charset="0"/>
            </a:rPr>
          </a:br>
          <a:r>
            <a:rPr lang="en-US" sz="2000" b="0" u="none" baseline="0">
              <a:solidFill>
                <a:schemeClr val="tx1"/>
              </a:solidFill>
              <a:latin typeface="Lucida Bright" panose="02040602050505020304" pitchFamily="18" charset="0"/>
              <a:cs typeface="Calibri" panose="020F0502020204030204" pitchFamily="34" charset="0"/>
            </a:rPr>
            <a:t>Characteristics of interest: the proportion of all firm's customers in the population who would respond favorably to the proposed change.</a:t>
          </a:r>
        </a:p>
      </xdr:txBody>
    </xdr:sp>
    <xdr:clientData/>
  </xdr:twoCellAnchor>
  <xdr:twoCellAnchor>
    <xdr:from>
      <xdr:col>16</xdr:col>
      <xdr:colOff>228600</xdr:colOff>
      <xdr:row>53</xdr:row>
      <xdr:rowOff>12701</xdr:rowOff>
    </xdr:from>
    <xdr:to>
      <xdr:col>25</xdr:col>
      <xdr:colOff>292100</xdr:colOff>
      <xdr:row>56</xdr:row>
      <xdr:rowOff>25401</xdr:rowOff>
    </xdr:to>
    <xdr:sp macro="" textlink="">
      <xdr:nvSpPr>
        <xdr:cNvPr id="5" name="TextBox 4">
          <a:extLst>
            <a:ext uri="{FF2B5EF4-FFF2-40B4-BE49-F238E27FC236}">
              <a16:creationId xmlns:a16="http://schemas.microsoft.com/office/drawing/2014/main" id="{988BA2DA-AC29-4B7D-A950-82D3CA24DC2A}"/>
            </a:ext>
          </a:extLst>
        </xdr:cNvPr>
        <xdr:cNvSpPr txBox="1"/>
      </xdr:nvSpPr>
      <xdr:spPr>
        <a:xfrm>
          <a:off x="10414000" y="10579101"/>
          <a:ext cx="4546600" cy="5461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C00000"/>
              </a:solidFill>
              <a:latin typeface="Lucida Bright" panose="02040602050505020304" pitchFamily="18" charset="0"/>
              <a:cs typeface="Calibri" panose="020F0502020204030204" pitchFamily="34" charset="0"/>
            </a:rPr>
            <a:t>NORMSINV(0.95) = 1.6449</a:t>
          </a:r>
        </a:p>
      </xdr:txBody>
    </xdr:sp>
    <xdr:clientData/>
  </xdr:twoCellAnchor>
  <xdr:twoCellAnchor>
    <xdr:from>
      <xdr:col>16</xdr:col>
      <xdr:colOff>241300</xdr:colOff>
      <xdr:row>57</xdr:row>
      <xdr:rowOff>101601</xdr:rowOff>
    </xdr:from>
    <xdr:to>
      <xdr:col>25</xdr:col>
      <xdr:colOff>292100</xdr:colOff>
      <xdr:row>60</xdr:row>
      <xdr:rowOff>114301</xdr:rowOff>
    </xdr:to>
    <xdr:sp macro="" textlink="">
      <xdr:nvSpPr>
        <xdr:cNvPr id="10" name="TextBox 9">
          <a:extLst>
            <a:ext uri="{FF2B5EF4-FFF2-40B4-BE49-F238E27FC236}">
              <a16:creationId xmlns:a16="http://schemas.microsoft.com/office/drawing/2014/main" id="{EC5FB651-7EDA-457E-BC87-F224992C72D9}"/>
            </a:ext>
          </a:extLst>
        </xdr:cNvPr>
        <xdr:cNvSpPr txBox="1"/>
      </xdr:nvSpPr>
      <xdr:spPr>
        <a:xfrm>
          <a:off x="10426700" y="11379201"/>
          <a:ext cx="4533900" cy="5461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C00000"/>
              </a:solidFill>
              <a:latin typeface="Lucida Bright" panose="02040602050505020304" pitchFamily="18" charset="0"/>
              <a:cs typeface="Calibri" panose="020F0502020204030204" pitchFamily="34" charset="0"/>
            </a:rPr>
            <a:t>NORMSINV(0.05) = -1.6449</a:t>
          </a:r>
        </a:p>
      </xdr:txBody>
    </xdr:sp>
    <xdr:clientData/>
  </xdr:twoCellAnchor>
  <xdr:twoCellAnchor>
    <xdr:from>
      <xdr:col>16</xdr:col>
      <xdr:colOff>292100</xdr:colOff>
      <xdr:row>64</xdr:row>
      <xdr:rowOff>63500</xdr:rowOff>
    </xdr:from>
    <xdr:to>
      <xdr:col>23</xdr:col>
      <xdr:colOff>596900</xdr:colOff>
      <xdr:row>70</xdr:row>
      <xdr:rowOff>50800</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9496FC4F-F2CD-4257-A506-488621BAD089}"/>
                </a:ext>
              </a:extLst>
            </xdr:cNvPr>
            <xdr:cNvSpPr txBox="1"/>
          </xdr:nvSpPr>
          <xdr:spPr>
            <a:xfrm>
              <a:off x="10477500" y="13957300"/>
              <a:ext cx="3543300" cy="13335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𝑝</m:t>
                              </m:r>
                            </m:e>
                          </m:acc>
                          <m:r>
                            <a:rPr lang="en-US" sz="2000" i="0" baseline="0">
                              <a:latin typeface="Cambria Math" panose="02040503050406030204" pitchFamily="18" charset="0"/>
                            </a:rPr>
                            <m:t>⋅</m:t>
                          </m:r>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𝑞</m:t>
                              </m:r>
                            </m:e>
                          </m:acc>
                        </m:num>
                        <m:den>
                          <m:r>
                            <a:rPr lang="en-US" sz="2000" i="1" baseline="0">
                              <a:latin typeface="Cambria Math" panose="02040503050406030204" pitchFamily="18" charset="0"/>
                            </a:rPr>
                            <m:t>𝑛</m:t>
                          </m:r>
                        </m:den>
                      </m:f>
                    </m:e>
                  </m:rad>
                </m:oMath>
              </a14:m>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13" name="TextBox 12">
              <a:extLst>
                <a:ext uri="{FF2B5EF4-FFF2-40B4-BE49-F238E27FC236}">
                  <a16:creationId xmlns:a16="http://schemas.microsoft.com/office/drawing/2014/main" id="{9496FC4F-F2CD-4257-A506-488621BAD089}"/>
                </a:ext>
              </a:extLst>
            </xdr:cNvPr>
            <xdr:cNvSpPr txBox="1"/>
          </xdr:nvSpPr>
          <xdr:spPr>
            <a:xfrm>
              <a:off x="10477500" y="13957300"/>
              <a:ext cx="3543300" cy="133350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𝑝</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⋅𝑞</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𝑛</a:t>
              </a:r>
              <a:r>
                <a:rPr lang="en-US" sz="2000" i="0" baseline="0">
                  <a:solidFill>
                    <a:srgbClr val="836967"/>
                  </a:solidFill>
                  <a:latin typeface="Cambria Math" panose="02040503050406030204" pitchFamily="18" charset="0"/>
                </a:rPr>
                <a:t>)</a:t>
              </a:r>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208644</xdr:colOff>
      <xdr:row>72</xdr:row>
      <xdr:rowOff>61684</xdr:rowOff>
    </xdr:from>
    <xdr:to>
      <xdr:col>16</xdr:col>
      <xdr:colOff>254000</xdr:colOff>
      <xdr:row>81</xdr:row>
      <xdr:rowOff>50799</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1A18F94B-BE71-39CF-47D9-8BD5940747B2}"/>
                </a:ext>
              </a:extLst>
            </xdr:cNvPr>
            <xdr:cNvSpPr txBox="1"/>
          </xdr:nvSpPr>
          <xdr:spPr>
            <a:xfrm>
              <a:off x="208644" y="14514284"/>
              <a:ext cx="10230756" cy="158931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5. </a:t>
              </a:r>
            </a:p>
            <a:p>
              <a:endParaRPr lang="en-US" sz="2400" b="1" u="sng" baseline="0">
                <a:solidFill>
                  <a:srgbClr val="FF0000"/>
                </a:solidFill>
                <a:effectLst/>
                <a:latin typeface="Lucida Bright" panose="02040602050505020304" pitchFamily="18" charset="0"/>
                <a:ea typeface="+mn-ea"/>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n-US" sz="2000" baseline="0">
                  <a:latin typeface="Calibri" panose="020F0502020204030204" pitchFamily="34" charset="0"/>
                  <a:cs typeface="Calibri" panose="020F0502020204030204" pitchFamily="34" charset="0"/>
                </a:rPr>
                <a:t> </a:t>
              </a:r>
              <a14:m>
                <m:oMath xmlns:m="http://schemas.openxmlformats.org/officeDocument/2006/math">
                  <m:rad>
                    <m:radPr>
                      <m:degHide m:val="on"/>
                      <m:ctrlPr>
                        <a:rPr lang="en-US" sz="2400" i="1" baseline="0">
                          <a:solidFill>
                            <a:srgbClr val="836967"/>
                          </a:solidFill>
                          <a:latin typeface="Cambria Math" panose="02040503050406030204" pitchFamily="18" charset="0"/>
                        </a:rPr>
                      </m:ctrlPr>
                    </m:radPr>
                    <m:deg/>
                    <m:e>
                      <m:f>
                        <m:fPr>
                          <m:ctrlPr>
                            <a:rPr lang="en-US" sz="2400" i="1" baseline="0">
                              <a:solidFill>
                                <a:srgbClr val="836967"/>
                              </a:solidFill>
                              <a:latin typeface="Cambria Math" panose="02040503050406030204" pitchFamily="18" charset="0"/>
                            </a:rPr>
                          </m:ctrlPr>
                        </m:fPr>
                        <m:num>
                          <m:r>
                            <a:rPr lang="en-US" sz="2400" baseline="0">
                              <a:latin typeface="Cambria Math" panose="02040503050406030204" pitchFamily="18" charset="0"/>
                            </a:rPr>
                            <m:t>0.2</m:t>
                          </m:r>
                          <m:r>
                            <a:rPr lang="en-US" sz="2400" b="0" i="0" baseline="0">
                              <a:latin typeface="Cambria Math" panose="02040503050406030204" pitchFamily="18" charset="0"/>
                            </a:rPr>
                            <m:t>4</m:t>
                          </m:r>
                          <m:r>
                            <a:rPr lang="en-US" sz="2400" i="0" baseline="0">
                              <a:latin typeface="Cambria Math" panose="02040503050406030204" pitchFamily="18" charset="0"/>
                            </a:rPr>
                            <m:t>⋅0.7</m:t>
                          </m:r>
                          <m:r>
                            <a:rPr lang="en-US" sz="2400" b="0" i="1" baseline="0">
                              <a:latin typeface="Cambria Math" panose="02040503050406030204" pitchFamily="18" charset="0"/>
                            </a:rPr>
                            <m:t>6</m:t>
                          </m:r>
                        </m:num>
                        <m:den>
                          <m:r>
                            <a:rPr lang="en-US" sz="2400" b="0" i="0" baseline="0">
                              <a:latin typeface="Cambria Math" panose="02040503050406030204" pitchFamily="18" charset="0"/>
                            </a:rPr>
                            <m:t>500</m:t>
                          </m:r>
                        </m:den>
                      </m:f>
                    </m:e>
                  </m:rad>
                  <m:r>
                    <a:rPr lang="en-US" sz="2400" b="0" i="1" baseline="0">
                      <a:latin typeface="Cambria Math" panose="02040503050406030204" pitchFamily="18" charset="0"/>
                    </a:rPr>
                    <m:t> =0.24 −0.0314=</m:t>
                  </m:r>
                  <m:r>
                    <a:rPr lang="en-US" sz="2400" b="1" i="1" baseline="0">
                      <a:solidFill>
                        <a:srgbClr val="C00000"/>
                      </a:solidFill>
                      <a:latin typeface="Cambria Math" panose="02040503050406030204" pitchFamily="18" charset="0"/>
                    </a:rPr>
                    <m:t>𝟎</m:t>
                  </m:r>
                  <m:r>
                    <a:rPr lang="en-US" sz="2400" b="1" i="1" baseline="0">
                      <a:solidFill>
                        <a:srgbClr val="C00000"/>
                      </a:solidFill>
                      <a:latin typeface="Cambria Math" panose="02040503050406030204" pitchFamily="18" charset="0"/>
                    </a:rPr>
                    <m:t>.</m:t>
                  </m:r>
                  <m:r>
                    <a:rPr lang="en-US" sz="2400" b="1" i="1" baseline="0">
                      <a:solidFill>
                        <a:srgbClr val="C00000"/>
                      </a:solidFill>
                      <a:latin typeface="Cambria Math" panose="02040503050406030204" pitchFamily="18" charset="0"/>
                    </a:rPr>
                    <m:t>𝟐𝟎𝟖𝟔</m:t>
                  </m:r>
                  <m:r>
                    <a:rPr lang="en-US" sz="2400" b="1" i="1" baseline="0">
                      <a:latin typeface="Cambria Math" panose="02040503050406030204" pitchFamily="18" charset="0"/>
                    </a:rPr>
                    <m:t> </m:t>
                  </m:r>
                  <m:r>
                    <a:rPr lang="en-US" sz="2400" b="0" i="1" baseline="0">
                      <a:latin typeface="Cambria Math" panose="02040503050406030204" pitchFamily="18" charset="0"/>
                    </a:rPr>
                    <m:t>𝑎𝑛𝑑</m:t>
                  </m:r>
                  <m:r>
                    <a:rPr lang="en-US" sz="2400" b="0" i="1" baseline="0">
                      <a:latin typeface="Cambria Math" panose="02040503050406030204" pitchFamily="18" charset="0"/>
                    </a:rPr>
                    <m:t> 0.24+0.0314</m:t>
                  </m:r>
                </m:oMath>
              </a14:m>
              <a:r>
                <a:rPr lang="en-US" sz="1800" baseline="0">
                  <a:latin typeface="Lucida Bright" panose="02040602050505020304" pitchFamily="18" charset="0"/>
                  <a:cs typeface="Calibri" panose="020F0502020204030204" pitchFamily="34" charset="0"/>
                </a:rPr>
                <a:t> = </a:t>
              </a:r>
              <a:r>
                <a:rPr lang="en-US" sz="2400" b="1" baseline="0">
                  <a:solidFill>
                    <a:srgbClr val="C00000"/>
                  </a:solidFill>
                  <a:latin typeface="Lucida Bright" panose="02040602050505020304" pitchFamily="18" charset="0"/>
                  <a:cs typeface="Calibri" panose="020F0502020204030204" pitchFamily="34" charset="0"/>
                </a:rPr>
                <a:t>0.2514</a:t>
              </a:r>
            </a:p>
          </xdr:txBody>
        </xdr:sp>
      </mc:Choice>
      <mc:Fallback xmlns="">
        <xdr:sp macro="" textlink="">
          <xdr:nvSpPr>
            <xdr:cNvPr id="16" name="TextBox 15">
              <a:extLst>
                <a:ext uri="{FF2B5EF4-FFF2-40B4-BE49-F238E27FC236}">
                  <a16:creationId xmlns:a16="http://schemas.microsoft.com/office/drawing/2014/main" id="{1A18F94B-BE71-39CF-47D9-8BD5940747B2}"/>
                </a:ext>
              </a:extLst>
            </xdr:cNvPr>
            <xdr:cNvSpPr txBox="1"/>
          </xdr:nvSpPr>
          <xdr:spPr>
            <a:xfrm>
              <a:off x="208644" y="14514284"/>
              <a:ext cx="10230756" cy="158931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5. </a:t>
              </a:r>
            </a:p>
            <a:p>
              <a:endParaRPr lang="en-US" sz="2400" b="1" u="sng" baseline="0">
                <a:solidFill>
                  <a:srgbClr val="FF0000"/>
                </a:solidFill>
                <a:effectLst/>
                <a:latin typeface="Lucida Bright" panose="02040602050505020304" pitchFamily="18" charset="0"/>
                <a:ea typeface="+mn-ea"/>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n-US" sz="2000" baseline="0">
                  <a:latin typeface="Calibri" panose="020F0502020204030204" pitchFamily="34" charset="0"/>
                  <a:cs typeface="Calibri" panose="020F0502020204030204" pitchFamily="34" charset="0"/>
                </a:rPr>
                <a:t> </a:t>
              </a:r>
              <a:r>
                <a:rPr lang="en-US" sz="2400" i="0" baseline="0">
                  <a:solidFill>
                    <a:srgbClr val="836967"/>
                  </a:solidFill>
                  <a:latin typeface="Cambria Math" panose="02040503050406030204" pitchFamily="18" charset="0"/>
                </a:rPr>
                <a:t>√((</a:t>
              </a:r>
              <a:r>
                <a:rPr lang="en-US" sz="2400" i="0" baseline="0">
                  <a:latin typeface="Cambria Math" panose="02040503050406030204" pitchFamily="18" charset="0"/>
                </a:rPr>
                <a:t>0.2</a:t>
              </a:r>
              <a:r>
                <a:rPr lang="en-US" sz="2400" b="0" i="0" baseline="0">
                  <a:latin typeface="Cambria Math" panose="02040503050406030204" pitchFamily="18" charset="0"/>
                </a:rPr>
                <a:t>4</a:t>
              </a:r>
              <a:r>
                <a:rPr lang="en-US" sz="2400" i="0" baseline="0">
                  <a:latin typeface="Cambria Math" panose="02040503050406030204" pitchFamily="18" charset="0"/>
                </a:rPr>
                <a:t>⋅0.7</a:t>
              </a:r>
              <a:r>
                <a:rPr lang="en-US" sz="2400" b="0" i="0" baseline="0">
                  <a:latin typeface="Cambria Math" panose="02040503050406030204" pitchFamily="18" charset="0"/>
                </a:rPr>
                <a:t>6</a:t>
              </a:r>
              <a:r>
                <a:rPr lang="en-US" sz="2400" b="0" i="0" baseline="0">
                  <a:solidFill>
                    <a:srgbClr val="836967"/>
                  </a:solidFill>
                  <a:latin typeface="Cambria Math" panose="02040503050406030204" pitchFamily="18" charset="0"/>
                </a:rPr>
                <a:t>)/</a:t>
              </a:r>
              <a:r>
                <a:rPr lang="en-US" sz="2400" b="0" i="0" baseline="0">
                  <a:latin typeface="Cambria Math" panose="02040503050406030204" pitchFamily="18" charset="0"/>
                </a:rPr>
                <a:t>500</a:t>
              </a:r>
              <a:r>
                <a:rPr lang="en-US" sz="2400" b="0" i="0" baseline="0">
                  <a:solidFill>
                    <a:srgbClr val="836967"/>
                  </a:solidFill>
                  <a:latin typeface="Cambria Math" panose="02040503050406030204" pitchFamily="18" charset="0"/>
                </a:rPr>
                <a:t>) </a:t>
              </a:r>
              <a:r>
                <a:rPr lang="en-US" sz="2400" b="0" i="0" baseline="0">
                  <a:latin typeface="Cambria Math" panose="02040503050406030204" pitchFamily="18" charset="0"/>
                </a:rPr>
                <a:t> =0.24 −0.0314=</a:t>
              </a:r>
              <a:r>
                <a:rPr lang="en-US" sz="2400" b="1" i="0" baseline="0">
                  <a:solidFill>
                    <a:srgbClr val="C00000"/>
                  </a:solidFill>
                  <a:latin typeface="Cambria Math" panose="02040503050406030204" pitchFamily="18" charset="0"/>
                </a:rPr>
                <a:t>𝟎.𝟐𝟎𝟖𝟔</a:t>
              </a:r>
              <a:r>
                <a:rPr lang="en-US" sz="2400" b="1" i="0" baseline="0">
                  <a:latin typeface="Cambria Math" panose="02040503050406030204" pitchFamily="18" charset="0"/>
                </a:rPr>
                <a:t> </a:t>
              </a:r>
              <a:r>
                <a:rPr lang="en-US" sz="2400" b="0" i="0" baseline="0">
                  <a:latin typeface="Cambria Math" panose="02040503050406030204" pitchFamily="18" charset="0"/>
                </a:rPr>
                <a:t>𝑎𝑛𝑑 0.24+0.0314</a:t>
              </a:r>
              <a:r>
                <a:rPr lang="en-US" sz="1800" baseline="0">
                  <a:latin typeface="Lucida Bright" panose="02040602050505020304" pitchFamily="18" charset="0"/>
                  <a:cs typeface="Calibri" panose="020F0502020204030204" pitchFamily="34" charset="0"/>
                </a:rPr>
                <a:t> = </a:t>
              </a:r>
              <a:r>
                <a:rPr lang="en-US" sz="2400" b="1" baseline="0">
                  <a:solidFill>
                    <a:srgbClr val="C00000"/>
                  </a:solidFill>
                  <a:latin typeface="Lucida Bright" panose="02040602050505020304" pitchFamily="18" charset="0"/>
                  <a:cs typeface="Calibri" panose="020F0502020204030204" pitchFamily="34" charset="0"/>
                </a:rPr>
                <a:t>0.2514</a:t>
              </a:r>
            </a:p>
          </xdr:txBody>
        </xdr:sp>
      </mc:Fallback>
    </mc:AlternateContent>
    <xdr:clientData/>
  </xdr:twoCellAnchor>
  <xdr:twoCellAnchor>
    <xdr:from>
      <xdr:col>27</xdr:col>
      <xdr:colOff>203201</xdr:colOff>
      <xdr:row>75</xdr:row>
      <xdr:rowOff>169637</xdr:rowOff>
    </xdr:from>
    <xdr:to>
      <xdr:col>31</xdr:col>
      <xdr:colOff>406400</xdr:colOff>
      <xdr:row>79</xdr:row>
      <xdr:rowOff>78015</xdr:rowOff>
    </xdr:to>
    <xdr:sp macro="" textlink="">
      <xdr:nvSpPr>
        <xdr:cNvPr id="20" name="TextBox 19">
          <a:extLst>
            <a:ext uri="{FF2B5EF4-FFF2-40B4-BE49-F238E27FC236}">
              <a16:creationId xmlns:a16="http://schemas.microsoft.com/office/drawing/2014/main" id="{7C1DD333-E5F5-13CC-1F41-8D9D6C21064D}"/>
            </a:ext>
          </a:extLst>
        </xdr:cNvPr>
        <xdr:cNvSpPr txBox="1"/>
      </xdr:nvSpPr>
      <xdr:spPr>
        <a:xfrm>
          <a:off x="15913101" y="15460437"/>
          <a:ext cx="2412999" cy="61957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latin typeface="Lucida Bright" panose="02040602050505020304" pitchFamily="18" charset="0"/>
              <a:cs typeface="Calibri" panose="020F0502020204030204" pitchFamily="34" charset="0"/>
            </a:rPr>
            <a:t>Point Estimate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0D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0D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0D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0F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0F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3">
                  <a:lumMod val="50000"/>
                </a:schemeClr>
              </a:solidFill>
              <a:latin typeface="Lucida Bright" panose="02040602050505020304" pitchFamily="18" charset="0"/>
              <a:cs typeface="FrankRuehl" panose="020E0503060101010101" pitchFamily="34" charset="-79"/>
            </a:rPr>
            <a:t>Check</a:t>
          </a: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0</xdr:col>
      <xdr:colOff>571499</xdr:colOff>
      <xdr:row>10</xdr:row>
      <xdr:rowOff>40823</xdr:rowOff>
    </xdr:from>
    <xdr:to>
      <xdr:col>11</xdr:col>
      <xdr:colOff>81643</xdr:colOff>
      <xdr:row>43</xdr:row>
      <xdr:rowOff>149679</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571499" y="1945823"/>
          <a:ext cx="8749394" cy="7987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FF0000"/>
              </a:solidFill>
              <a:latin typeface="Lucida Bright" panose="02040602050505020304" pitchFamily="18" charset="0"/>
              <a:ea typeface="+mn-ea"/>
              <a:cs typeface="+mn-cs"/>
            </a:rPr>
            <a:t>Computing the Sampling Error:</a:t>
          </a: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Jim's Appliances is a discount appliance dealer that specializes in kitchen appliances. On Saturday morning, among the store's</a:t>
          </a:r>
          <a:r>
            <a:rPr lang="en-US" sz="1800" baseline="0">
              <a:solidFill>
                <a:schemeClr val="dk1"/>
              </a:solidFill>
              <a:latin typeface="Lucida Bright" panose="02040602050505020304" pitchFamily="18" charset="0"/>
              <a:ea typeface="+mn-ea"/>
              <a:cs typeface="+mn-cs"/>
            </a:rPr>
            <a:t> inventory were 10 electric ranges. The retail prices on these 10 ranges were: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$479</a:t>
          </a: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$599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$749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the manager wishes to do a quick analysis of the electric range inventory and randomly sampled n =4 ranges. The ranges selected had retail prices of:</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Compute the sampling error.</a:t>
          </a:r>
        </a:p>
      </xdr:txBody>
    </xdr:sp>
    <xdr:clientData/>
  </xdr:twoCellAnchor>
  <xdr:twoCellAnchor>
    <xdr:from>
      <xdr:col>12</xdr:col>
      <xdr:colOff>288471</xdr:colOff>
      <xdr:row>10</xdr:row>
      <xdr:rowOff>43543</xdr:rowOff>
    </xdr:from>
    <xdr:to>
      <xdr:col>22</xdr:col>
      <xdr:colOff>449035</xdr:colOff>
      <xdr:row>13</xdr:row>
      <xdr:rowOff>136071</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10140042" y="1948543"/>
          <a:ext cx="6283779"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1: </a:t>
          </a:r>
          <a:r>
            <a:rPr lang="en-US" sz="1800" b="1" baseline="0">
              <a:solidFill>
                <a:srgbClr val="8E0000"/>
              </a:solidFill>
              <a:latin typeface="Lucida Bright" panose="02040602050505020304" pitchFamily="18" charset="0"/>
              <a:ea typeface="+mn-ea"/>
              <a:cs typeface="+mn-cs"/>
            </a:rPr>
            <a:t>Find the population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517071</xdr:colOff>
      <xdr:row>26</xdr:row>
      <xdr:rowOff>40821</xdr:rowOff>
    </xdr:from>
    <xdr:to>
      <xdr:col>23</xdr:col>
      <xdr:colOff>65313</xdr:colOff>
      <xdr:row>29</xdr:row>
      <xdr:rowOff>38099</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10368642" y="6109607"/>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2: </a:t>
          </a:r>
          <a:r>
            <a:rPr lang="en-US" sz="1800" b="1" baseline="0">
              <a:solidFill>
                <a:srgbClr val="8E0000"/>
              </a:solidFill>
              <a:latin typeface="Lucida Bright" panose="02040602050505020304" pitchFamily="18" charset="0"/>
              <a:ea typeface="+mn-ea"/>
              <a:cs typeface="+mn-cs"/>
            </a:rPr>
            <a:t>Compute the sample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13</xdr:col>
      <xdr:colOff>0</xdr:colOff>
      <xdr:row>38</xdr:row>
      <xdr:rowOff>0</xdr:rowOff>
    </xdr:from>
    <xdr:to>
      <xdr:col>23</xdr:col>
      <xdr:colOff>160564</xdr:colOff>
      <xdr:row>41</xdr:row>
      <xdr:rowOff>92528</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0463893" y="8831036"/>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3: </a:t>
          </a:r>
          <a:r>
            <a:rPr lang="en-US" sz="1800" b="1" baseline="0">
              <a:solidFill>
                <a:srgbClr val="8E0000"/>
              </a:solidFill>
              <a:latin typeface="Lucida Bright" panose="02040602050505020304" pitchFamily="18" charset="0"/>
              <a:ea typeface="+mn-ea"/>
              <a:cs typeface="+mn-cs"/>
            </a:rPr>
            <a:t>Compute the sampling error:</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585108</xdr:colOff>
      <xdr:row>48</xdr:row>
      <xdr:rowOff>13607</xdr:rowOff>
    </xdr:from>
    <xdr:to>
      <xdr:col>23</xdr:col>
      <xdr:colOff>176892</xdr:colOff>
      <xdr:row>51</xdr:row>
      <xdr:rowOff>106135</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10436679" y="10749643"/>
          <a:ext cx="6490606"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This</a:t>
          </a:r>
          <a:r>
            <a:rPr lang="en-US" sz="1800" baseline="0">
              <a:solidFill>
                <a:schemeClr val="dk1"/>
              </a:solidFill>
              <a:latin typeface="Lucida Bright" panose="02040602050505020304" pitchFamily="18" charset="0"/>
              <a:ea typeface="+mn-ea"/>
              <a:cs typeface="+mn-cs"/>
            </a:rPr>
            <a:t> sample has a sampling error of $35.</a:t>
          </a:r>
          <a:endParaRPr lang="en-US" sz="1800">
            <a:solidFill>
              <a:schemeClr val="dk1"/>
            </a:solidFill>
            <a:latin typeface="Lucida Bright" panose="02040602050505020304" pitchFamily="18"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272143</xdr:colOff>
      <xdr:row>12</xdr:row>
      <xdr:rowOff>68035</xdr:rowOff>
    </xdr:from>
    <xdr:to>
      <xdr:col>13</xdr:col>
      <xdr:colOff>312966</xdr:colOff>
      <xdr:row>113</xdr:row>
      <xdr:rowOff>76200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92629" y="2288721"/>
              <a:ext cx="10099223" cy="198092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The relevant data points are given below:</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should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$35.3553</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1" baseline="0">
                  <a:solidFill>
                    <a:srgbClr val="FF0000"/>
                  </a:solidFill>
                  <a:latin typeface="Times New Roman" panose="02020603050405020304" pitchFamily="18" charset="0"/>
                  <a:ea typeface="+mn-ea"/>
                  <a:cs typeface="Times New Roman" panose="02020603050405020304" pitchFamily="18" charset="0"/>
                </a:rPr>
                <a:t>α</a:t>
              </a:r>
              <a:r>
                <a:rPr lang="en-US" sz="2000" b="1" baseline="0">
                  <a:solidFill>
                    <a:srgbClr val="FF0000"/>
                  </a:solidFill>
                  <a:latin typeface="Lucida Bright" panose="02040602050505020304" pitchFamily="18" charset="0"/>
                  <a:ea typeface="+mn-ea"/>
                  <a:cs typeface="Times New Roman" panose="02020603050405020304" pitchFamily="18" charset="0"/>
                </a:rPr>
                <a:t> = 0.1 </a:t>
              </a:r>
              <a:r>
                <a:rPr lang="en-US" sz="2000" baseline="0">
                  <a:solidFill>
                    <a:schemeClr val="dk1"/>
                  </a:solidFill>
                  <a:latin typeface="Lucida Bright" panose="02040602050505020304" pitchFamily="18" charset="0"/>
                  <a:ea typeface="+mn-ea"/>
                  <a:cs typeface="Times New Roman" panose="02020603050405020304" pitchFamily="18" charset="0"/>
                </a:rPr>
                <a:t>and </a:t>
              </a:r>
              <a:r>
                <a:rPr lang="el-GR" sz="2000" b="1" baseline="0">
                  <a:solidFill>
                    <a:srgbClr val="FF0000"/>
                  </a:solidFill>
                  <a:latin typeface="Times New Roman" panose="02020603050405020304" pitchFamily="18" charset="0"/>
                  <a:ea typeface="+mn-ea"/>
                  <a:cs typeface="Times New Roman" panose="02020603050405020304" pitchFamily="18" charset="0"/>
                </a:rPr>
                <a:t>α</a:t>
              </a:r>
              <a:r>
                <a:rPr lang="en-US" sz="2000" b="1" baseline="0">
                  <a:solidFill>
                    <a:srgbClr val="FF0000"/>
                  </a:solidFill>
                  <a:latin typeface="Lucida Bright" panose="02040602050505020304" pitchFamily="18" charset="0"/>
                  <a:ea typeface="+mn-ea"/>
                  <a:cs typeface="Times New Roman" panose="02020603050405020304" pitchFamily="18" charset="0"/>
                </a:rPr>
                <a:t>/2 </a:t>
              </a:r>
              <a:r>
                <a:rPr lang="en-US" sz="2000" baseline="0">
                  <a:solidFill>
                    <a:schemeClr val="dk1"/>
                  </a:solidFill>
                  <a:latin typeface="Lucida Bright" panose="02040602050505020304" pitchFamily="18" charset="0"/>
                  <a:ea typeface="+mn-ea"/>
                  <a:cs typeface="Times New Roman" panose="02020603050405020304" pitchFamily="18" charset="0"/>
                </a:rPr>
                <a:t>=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C0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2800" i="1" baseline="0">
                      <a:solidFill>
                        <a:schemeClr val="dk1"/>
                      </a:solidFill>
                      <a:latin typeface="Cambria Math" panose="02040503050406030204" pitchFamily="18" charset="0"/>
                      <a:ea typeface="+mn-ea"/>
                      <a:cs typeface="+mn-cs"/>
                    </a:rPr>
                    <m:t>σ</m:t>
                  </m:r>
                  <m:r>
                    <a:rPr lang="en-US" sz="2800" b="0" i="1" baseline="0">
                      <a:solidFill>
                        <a:schemeClr val="dk1"/>
                      </a:solidFill>
                      <a:latin typeface="Cambria Math" panose="02040503050406030204" pitchFamily="18" charset="0"/>
                      <a:ea typeface="+mn-ea"/>
                      <a:cs typeface="+mn-cs"/>
                    </a:rPr>
                    <m:t>/</m:t>
                  </m:r>
                  <m:rad>
                    <m:radPr>
                      <m:degHide m:val="on"/>
                      <m:ctrlPr>
                        <a:rPr lang="en-US" sz="2800" i="1" baseline="0">
                          <a:solidFill>
                            <a:schemeClr val="dk1"/>
                          </a:solidFill>
                          <a:latin typeface="Cambria Math" panose="02040503050406030204" pitchFamily="18" charset="0"/>
                          <a:ea typeface="+mn-ea"/>
                          <a:cs typeface="+mn-cs"/>
                        </a:rPr>
                      </m:ctrlPr>
                    </m:radPr>
                    <m:deg/>
                    <m:e>
                      <m:r>
                        <a:rPr lang="en-US" sz="2800" b="0" i="1" baseline="0">
                          <a:solidFill>
                            <a:schemeClr val="dk1"/>
                          </a:solidFill>
                          <a:latin typeface="Cambria Math" panose="02040503050406030204" pitchFamily="18" charset="0"/>
                          <a:ea typeface="+mn-ea"/>
                          <a:cs typeface="+mn-cs"/>
                        </a:rPr>
                        <m:t>𝑛</m:t>
                      </m:r>
                    </m:e>
                  </m:rad>
                </m:oMath>
              </a14:m>
              <a:r>
                <a:rPr lang="en-US" sz="2800" baseline="0">
                  <a:solidFill>
                    <a:schemeClr val="dk1"/>
                  </a:solidFill>
                  <a:latin typeface="Lucida Bright" panose="02040602050505020304" pitchFamily="18" charset="0"/>
                  <a:ea typeface="+mn-ea"/>
                  <a:cs typeface="+mn-cs"/>
                </a:rPr>
                <a:t> )</a:t>
              </a:r>
            </a:p>
            <a:p>
              <a:endParaRPr lang="en-US" sz="28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𝑥</m:t>
                      </m:r>
                      <m:r>
                        <a:rPr lang="en-US" sz="2800" b="0" i="1" baseline="0">
                          <a:solidFill>
                            <a:schemeClr val="dk1"/>
                          </a:solidFill>
                          <a:effectLst/>
                          <a:latin typeface="Cambria Math" panose="02040503050406030204" pitchFamily="18" charset="0"/>
                          <a:ea typeface="+mn-ea"/>
                          <a:cs typeface="+mn-cs"/>
                        </a:rPr>
                        <m:t>  </m:t>
                      </m:r>
                    </m:e>
                  </m:acc>
                  <m:r>
                    <a:rPr lang="en-US" sz="2800" b="0" i="1" baseline="0">
                      <a:solidFill>
                        <a:schemeClr val="dk1"/>
                      </a:solidFill>
                      <a:effectLst/>
                      <a:latin typeface="Cambria Math" panose="02040503050406030204" pitchFamily="18" charset="0"/>
                      <a:ea typeface="+mn-ea"/>
                      <a:cs typeface="+mn-cs"/>
                    </a:rPr>
                    <m:t> (</m:t>
                  </m:r>
                </m:oMath>
              </a14:m>
              <a:r>
                <a:rPr lang="en-US" sz="2800" baseline="0">
                  <a:solidFill>
                    <a:schemeClr val="dk1"/>
                  </a:solidFill>
                  <a:effectLst/>
                  <a:latin typeface="+mn-lt"/>
                  <a:ea typeface="+mn-ea"/>
                  <a:cs typeface="+mn-cs"/>
                </a:rPr>
                <a:t>+/-) </a:t>
              </a:r>
              <a:r>
                <a:rPr lang="en-US" sz="2000" baseline="0">
                  <a:solidFill>
                    <a:schemeClr val="dk1"/>
                  </a:solidFill>
                  <a:effectLst/>
                  <a:latin typeface="Lucida Bright" panose="02040602050505020304" pitchFamily="18" charset="0"/>
                  <a:ea typeface="+mn-ea"/>
                  <a:cs typeface="+mn-cs"/>
                </a:rPr>
                <a:t>Z</a:t>
              </a:r>
              <a:r>
                <a:rPr lang="en-US" sz="1400" baseline="0">
                  <a:solidFill>
                    <a:schemeClr val="dk1"/>
                  </a:solidFill>
                  <a:effectLst/>
                  <a:latin typeface="Lucida Bright" panose="02040602050505020304" pitchFamily="18" charset="0"/>
                  <a:ea typeface="+mn-ea"/>
                  <a:cs typeface="+mn-cs"/>
                </a:rPr>
                <a:t>0.05</a:t>
              </a:r>
              <a:r>
                <a:rPr lang="en-US" sz="2800" baseline="0">
                  <a:solidFill>
                    <a:schemeClr val="dk1"/>
                  </a:solidFill>
                  <a:effectLst/>
                  <a:latin typeface="+mn-lt"/>
                  <a:ea typeface="+mn-ea"/>
                  <a:cs typeface="+mn-cs"/>
                </a:rPr>
                <a:t>*(</a:t>
              </a:r>
              <a14:m>
                <m:oMath xmlns:m="http://schemas.openxmlformats.org/officeDocument/2006/math">
                  <m:r>
                    <m:rPr>
                      <m:sty m:val="p"/>
                    </m:rPr>
                    <a:rPr lang="el-GR" sz="2800" i="1" baseline="0">
                      <a:solidFill>
                        <a:schemeClr val="dk1"/>
                      </a:solidFill>
                      <a:effectLst/>
                      <a:latin typeface="Cambria Math" panose="02040503050406030204" pitchFamily="18" charset="0"/>
                      <a:ea typeface="+mn-ea"/>
                      <a:cs typeface="+mn-cs"/>
                    </a:rPr>
                    <m:t>σ</m:t>
                  </m:r>
                  <m:r>
                    <a:rPr lang="en-US" sz="2800" b="0" i="1" baseline="0">
                      <a:solidFill>
                        <a:schemeClr val="dk1"/>
                      </a:solidFill>
                      <a:effectLst/>
                      <a:latin typeface="Cambria Math" panose="02040503050406030204" pitchFamily="18" charset="0"/>
                      <a:ea typeface="+mn-ea"/>
                      <a:cs typeface="+mn-cs"/>
                    </a:rPr>
                    <m:t>/</m:t>
                  </m:r>
                  <m:rad>
                    <m:radPr>
                      <m:degHide m:val="on"/>
                      <m:ctrlPr>
                        <a:rPr lang="en-US" sz="2800" i="1" baseline="0">
                          <a:solidFill>
                            <a:schemeClr val="dk1"/>
                          </a:solidFill>
                          <a:effectLst/>
                          <a:latin typeface="Cambria Math" panose="02040503050406030204" pitchFamily="18" charset="0"/>
                          <a:ea typeface="+mn-ea"/>
                          <a:cs typeface="+mn-cs"/>
                        </a:rPr>
                      </m:ctrlPr>
                    </m:radPr>
                    <m:deg/>
                    <m:e>
                      <m:r>
                        <a:rPr lang="en-US" sz="2800" b="0" i="1" baseline="0">
                          <a:solidFill>
                            <a:schemeClr val="dk1"/>
                          </a:solidFill>
                          <a:effectLst/>
                          <a:latin typeface="Cambria Math" panose="02040503050406030204" pitchFamily="18" charset="0"/>
                          <a:ea typeface="+mn-ea"/>
                          <a:cs typeface="+mn-cs"/>
                        </a:rPr>
                        <m:t>𝑛</m:t>
                      </m:r>
                    </m:e>
                  </m:rad>
                </m:oMath>
              </a14:m>
              <a:r>
                <a:rPr lang="en-US" sz="2800" baseline="0">
                  <a:solidFill>
                    <a:schemeClr val="dk1"/>
                  </a:solidFill>
                  <a:effectLst/>
                  <a:latin typeface="+mn-lt"/>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200 </m:t>
                      </m:r>
                    </m:e>
                  </m:rad>
                </m:oMath>
              </a14:m>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200) </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92629" y="2288721"/>
              <a:ext cx="10099223" cy="198092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The relevant data points are given below:</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should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$35.3553</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1" baseline="0">
                  <a:solidFill>
                    <a:srgbClr val="FF0000"/>
                  </a:solidFill>
                  <a:latin typeface="Times New Roman" panose="02020603050405020304" pitchFamily="18" charset="0"/>
                  <a:ea typeface="+mn-ea"/>
                  <a:cs typeface="Times New Roman" panose="02020603050405020304" pitchFamily="18" charset="0"/>
                </a:rPr>
                <a:t>α</a:t>
              </a:r>
              <a:r>
                <a:rPr lang="en-US" sz="2000" b="1" baseline="0">
                  <a:solidFill>
                    <a:srgbClr val="FF0000"/>
                  </a:solidFill>
                  <a:latin typeface="Lucida Bright" panose="02040602050505020304" pitchFamily="18" charset="0"/>
                  <a:ea typeface="+mn-ea"/>
                  <a:cs typeface="Times New Roman" panose="02020603050405020304" pitchFamily="18" charset="0"/>
                </a:rPr>
                <a:t> = 0.1 </a:t>
              </a:r>
              <a:r>
                <a:rPr lang="en-US" sz="2000" baseline="0">
                  <a:solidFill>
                    <a:schemeClr val="dk1"/>
                  </a:solidFill>
                  <a:latin typeface="Lucida Bright" panose="02040602050505020304" pitchFamily="18" charset="0"/>
                  <a:ea typeface="+mn-ea"/>
                  <a:cs typeface="Times New Roman" panose="02020603050405020304" pitchFamily="18" charset="0"/>
                </a:rPr>
                <a:t>and </a:t>
              </a:r>
              <a:r>
                <a:rPr lang="el-GR" sz="2000" b="1" baseline="0">
                  <a:solidFill>
                    <a:srgbClr val="FF0000"/>
                  </a:solidFill>
                  <a:latin typeface="Times New Roman" panose="02020603050405020304" pitchFamily="18" charset="0"/>
                  <a:ea typeface="+mn-ea"/>
                  <a:cs typeface="Times New Roman" panose="02020603050405020304" pitchFamily="18" charset="0"/>
                </a:rPr>
                <a:t>α</a:t>
              </a:r>
              <a:r>
                <a:rPr lang="en-US" sz="2000" b="1" baseline="0">
                  <a:solidFill>
                    <a:srgbClr val="FF0000"/>
                  </a:solidFill>
                  <a:latin typeface="Lucida Bright" panose="02040602050505020304" pitchFamily="18" charset="0"/>
                  <a:ea typeface="+mn-ea"/>
                  <a:cs typeface="Times New Roman" panose="02020603050405020304" pitchFamily="18" charset="0"/>
                </a:rPr>
                <a:t>/2 </a:t>
              </a:r>
              <a:r>
                <a:rPr lang="en-US" sz="2000" baseline="0">
                  <a:solidFill>
                    <a:schemeClr val="dk1"/>
                  </a:solidFill>
                  <a:latin typeface="Lucida Bright" panose="02040602050505020304" pitchFamily="18" charset="0"/>
                  <a:ea typeface="+mn-ea"/>
                  <a:cs typeface="Times New Roman" panose="02020603050405020304" pitchFamily="18" charset="0"/>
                </a:rPr>
                <a:t>=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C0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2800" i="0" baseline="0">
                  <a:solidFill>
                    <a:schemeClr val="dk1"/>
                  </a:solidFill>
                  <a:latin typeface="Cambria Math" panose="02040503050406030204" pitchFamily="18" charset="0"/>
                  <a:ea typeface="+mn-ea"/>
                  <a:cs typeface="+mn-cs"/>
                </a:rPr>
                <a:t>σ</a:t>
              </a:r>
              <a:r>
                <a:rPr lang="en-US" sz="2800" b="0" i="0" baseline="0">
                  <a:solidFill>
                    <a:schemeClr val="dk1"/>
                  </a:solidFill>
                  <a:latin typeface="Cambria Math" panose="02040503050406030204" pitchFamily="18" charset="0"/>
                  <a:ea typeface="+mn-ea"/>
                  <a:cs typeface="+mn-cs"/>
                </a:rPr>
                <a:t>/</a:t>
              </a:r>
              <a:r>
                <a:rPr lang="en-US" sz="2800" i="0" baseline="0">
                  <a:solidFill>
                    <a:schemeClr val="dk1"/>
                  </a:solidFill>
                  <a:latin typeface="Cambria Math" panose="02040503050406030204" pitchFamily="18" charset="0"/>
                  <a:ea typeface="+mn-ea"/>
                  <a:cs typeface="+mn-cs"/>
                </a:rPr>
                <a:t>√</a:t>
              </a:r>
              <a:r>
                <a:rPr lang="en-US" sz="2800" b="0" i="0" baseline="0">
                  <a:solidFill>
                    <a:schemeClr val="dk1"/>
                  </a:solidFill>
                  <a:latin typeface="Cambria Math" panose="02040503050406030204" pitchFamily="18" charset="0"/>
                  <a:ea typeface="+mn-ea"/>
                  <a:cs typeface="+mn-cs"/>
                </a:rPr>
                <a:t>𝑛</a:t>
              </a:r>
              <a:r>
                <a:rPr lang="en-US" sz="2800" baseline="0">
                  <a:solidFill>
                    <a:schemeClr val="dk1"/>
                  </a:solidFill>
                  <a:latin typeface="Lucida Bright" panose="02040602050505020304" pitchFamily="18" charset="0"/>
                  <a:ea typeface="+mn-ea"/>
                  <a:cs typeface="+mn-cs"/>
                </a:rPr>
                <a:t> )</a:t>
              </a:r>
            </a:p>
            <a:p>
              <a:endParaRPr lang="en-US" sz="2800" baseline="0">
                <a:solidFill>
                  <a:schemeClr val="dk1"/>
                </a:solidFill>
                <a:latin typeface="Lucida Bright" panose="02040602050505020304" pitchFamily="18" charset="0"/>
                <a:ea typeface="+mn-ea"/>
                <a:cs typeface="+mn-cs"/>
              </a:endParaRPr>
            </a:p>
            <a:p>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𝑥  ) ̅  (</a:t>
              </a:r>
              <a:r>
                <a:rPr lang="en-US" sz="2800" baseline="0">
                  <a:solidFill>
                    <a:schemeClr val="dk1"/>
                  </a:solidFill>
                  <a:effectLst/>
                  <a:latin typeface="+mn-lt"/>
                  <a:ea typeface="+mn-ea"/>
                  <a:cs typeface="+mn-cs"/>
                </a:rPr>
                <a:t>+/-) </a:t>
              </a:r>
              <a:r>
                <a:rPr lang="en-US" sz="2000" baseline="0">
                  <a:solidFill>
                    <a:schemeClr val="dk1"/>
                  </a:solidFill>
                  <a:effectLst/>
                  <a:latin typeface="Lucida Bright" panose="02040602050505020304" pitchFamily="18" charset="0"/>
                  <a:ea typeface="+mn-ea"/>
                  <a:cs typeface="+mn-cs"/>
                </a:rPr>
                <a:t>Z</a:t>
              </a:r>
              <a:r>
                <a:rPr lang="en-US" sz="1400" baseline="0">
                  <a:solidFill>
                    <a:schemeClr val="dk1"/>
                  </a:solidFill>
                  <a:effectLst/>
                  <a:latin typeface="Lucida Bright" panose="02040602050505020304" pitchFamily="18" charset="0"/>
                  <a:ea typeface="+mn-ea"/>
                  <a:cs typeface="+mn-cs"/>
                </a:rPr>
                <a:t>0.05</a:t>
              </a:r>
              <a:r>
                <a:rPr lang="en-US" sz="2800" baseline="0">
                  <a:solidFill>
                    <a:schemeClr val="dk1"/>
                  </a:solidFill>
                  <a:effectLst/>
                  <a:latin typeface="+mn-lt"/>
                  <a:ea typeface="+mn-ea"/>
                  <a:cs typeface="+mn-cs"/>
                </a:rPr>
                <a:t>*(</a:t>
              </a:r>
              <a:r>
                <a:rPr lang="el-GR" sz="2800" i="0" baseline="0">
                  <a:solidFill>
                    <a:schemeClr val="dk1"/>
                  </a:solidFill>
                  <a:effectLst/>
                  <a:latin typeface="+mn-lt"/>
                  <a:ea typeface="+mn-ea"/>
                  <a:cs typeface="+mn-cs"/>
                </a:rPr>
                <a:t>σ</a:t>
              </a:r>
              <a:r>
                <a:rPr lang="en-US" sz="2800" b="0" i="0" baseline="0">
                  <a:solidFill>
                    <a:schemeClr val="dk1"/>
                  </a:solidFill>
                  <a:effectLst/>
                  <a:latin typeface="+mn-lt"/>
                  <a:ea typeface="+mn-ea"/>
                  <a:cs typeface="+mn-cs"/>
                </a:rPr>
                <a:t>/</a:t>
              </a:r>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𝑛</a:t>
              </a:r>
              <a:r>
                <a:rPr lang="en-US" sz="2800" baseline="0">
                  <a:solidFill>
                    <a:schemeClr val="dk1"/>
                  </a:solidFill>
                  <a:effectLst/>
                  <a:latin typeface="+mn-lt"/>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200 )</a:t>
              </a:r>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200) )</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4">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xdr:col>
      <xdr:colOff>1020535</xdr:colOff>
      <xdr:row>2</xdr:row>
      <xdr:rowOff>163285</xdr:rowOff>
    </xdr:from>
    <xdr:to>
      <xdr:col>7</xdr:col>
      <xdr:colOff>503464</xdr:colOff>
      <xdr:row>7</xdr:row>
      <xdr:rowOff>48985</xdr:rowOff>
    </xdr:to>
    <xdr:sp macro="" textlink="">
      <xdr:nvSpPr>
        <xdr:cNvPr id="6" name="Rounded Rectangle 8">
          <a:extLst>
            <a:ext uri="{FF2B5EF4-FFF2-40B4-BE49-F238E27FC236}">
              <a16:creationId xmlns:a16="http://schemas.microsoft.com/office/drawing/2014/main" id="{00000000-0008-0000-1100-000006000000}"/>
            </a:ext>
          </a:extLst>
        </xdr:cNvPr>
        <xdr:cNvSpPr/>
      </xdr:nvSpPr>
      <xdr:spPr>
        <a:xfrm>
          <a:off x="2803071"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16</xdr:col>
      <xdr:colOff>100693</xdr:colOff>
      <xdr:row>87</xdr:row>
      <xdr:rowOff>1</xdr:rowOff>
    </xdr:from>
    <xdr:to>
      <xdr:col>20</xdr:col>
      <xdr:colOff>454478</xdr:colOff>
      <xdr:row>89</xdr:row>
      <xdr:rowOff>13608</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2641036" y="17036144"/>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NORM.S.INV(0.95)</a:t>
          </a:r>
        </a:p>
      </xdr:txBody>
    </xdr:sp>
    <xdr:clientData/>
  </xdr:twoCellAnchor>
  <xdr:twoCellAnchor>
    <xdr:from>
      <xdr:col>16</xdr:col>
      <xdr:colOff>370114</xdr:colOff>
      <xdr:row>102</xdr:row>
      <xdr:rowOff>0</xdr:rowOff>
    </xdr:from>
    <xdr:to>
      <xdr:col>19</xdr:col>
      <xdr:colOff>356507</xdr:colOff>
      <xdr:row>103</xdr:row>
      <xdr:rowOff>157843</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2910457" y="19964400"/>
          <a:ext cx="1847850"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Point Estimate</a:t>
          </a:r>
        </a:p>
      </xdr:txBody>
    </xdr:sp>
    <xdr:clientData/>
  </xdr:twoCellAnchor>
  <xdr:twoCellAnchor>
    <xdr:from>
      <xdr:col>16</xdr:col>
      <xdr:colOff>166008</xdr:colOff>
      <xdr:row>93</xdr:row>
      <xdr:rowOff>166007</xdr:rowOff>
    </xdr:from>
    <xdr:to>
      <xdr:col>20</xdr:col>
      <xdr:colOff>519793</xdr:colOff>
      <xdr:row>95</xdr:row>
      <xdr:rowOff>179614</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14:m>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200</m:t>
                      </m:r>
                    </m:e>
                  </m:rad>
                </m:oMath>
              </a14:m>
              <a:r>
                <a:rPr lang="en-US" sz="1800">
                  <a:latin typeface="Lucida Bright" panose="02040602050505020304" pitchFamily="18" charset="0"/>
                </a:rPr>
                <a:t>)</a:t>
              </a:r>
            </a:p>
          </xdr:txBody>
        </xdr:sp>
      </mc:Choice>
      <mc:Fallback xmlns="">
        <xdr:sp macro="" textlink="">
          <xdr:nvSpPr>
            <xdr:cNvPr id="11" name="TextBox 10">
              <a:extLst>
                <a:ext uri="{FF2B5EF4-FFF2-40B4-BE49-F238E27FC236}">
                  <a16:creationId xmlns:a16="http://schemas.microsoft.com/office/drawing/2014/main" id="{540CC69B-35A6-4A74-A3E5-A4C2F06940BC}"/>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r>
                <a:rPr lang="en-US" sz="1800" i="0">
                  <a:latin typeface="Cambria Math" panose="02040503050406030204" pitchFamily="18" charset="0"/>
                </a:rPr>
                <a:t>√</a:t>
              </a:r>
              <a:r>
                <a:rPr lang="en-US" sz="1800" b="0" i="0">
                  <a:latin typeface="Cambria Math" panose="02040503050406030204" pitchFamily="18" charset="0"/>
                </a:rPr>
                <a:t>200</a:t>
              </a:r>
              <a:r>
                <a:rPr lang="en-US" sz="1800">
                  <a:latin typeface="Lucida Bright" panose="02040602050505020304" pitchFamily="18" charset="0"/>
                </a:rPr>
                <a:t>)</a:t>
              </a:r>
            </a:p>
          </xdr:txBody>
        </xdr:sp>
      </mc:Fallback>
    </mc:AlternateContent>
    <xdr:clientData/>
  </xdr:twoCellAnchor>
  <xdr:twoCellAnchor>
    <xdr:from>
      <xdr:col>14</xdr:col>
      <xdr:colOff>503464</xdr:colOff>
      <xdr:row>107</xdr:row>
      <xdr:rowOff>108861</xdr:rowOff>
    </xdr:from>
    <xdr:to>
      <xdr:col>21</xdr:col>
      <xdr:colOff>394607</xdr:colOff>
      <xdr:row>109</xdr:row>
      <xdr:rowOff>61233</xdr:rowOff>
    </xdr:to>
    <xdr:sp macro="" textlink="">
      <xdr:nvSpPr>
        <xdr:cNvPr id="12" name="Right Bracket 11">
          <a:extLst>
            <a:ext uri="{FF2B5EF4-FFF2-40B4-BE49-F238E27FC236}">
              <a16:creationId xmlns:a16="http://schemas.microsoft.com/office/drawing/2014/main" id="{00000000-0008-0000-1100-00000C000000}"/>
            </a:ext>
          </a:extLst>
        </xdr:cNvPr>
        <xdr:cNvSpPr/>
      </xdr:nvSpPr>
      <xdr:spPr>
        <a:xfrm rot="5400000">
          <a:off x="13501689" y="19590886"/>
          <a:ext cx="333372" cy="4177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326571</xdr:colOff>
      <xdr:row>109</xdr:row>
      <xdr:rowOff>176892</xdr:rowOff>
    </xdr:from>
    <xdr:to>
      <xdr:col>20</xdr:col>
      <xdr:colOff>108856</xdr:colOff>
      <xdr:row>112</xdr:row>
      <xdr:rowOff>136071</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12627428" y="21961928"/>
          <a:ext cx="2231571"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a:t>
          </a:r>
          <a:endParaRPr lang="en-US" sz="1600">
            <a:latin typeface="Lucida Bright" panose="02040602050505020304" pitchFamily="18" charset="0"/>
          </a:endParaRPr>
        </a:p>
      </xdr:txBody>
    </xdr:sp>
    <xdr:clientData/>
  </xdr:twoCellAnchor>
  <xdr:twoCellAnchor>
    <xdr:from>
      <xdr:col>5</xdr:col>
      <xdr:colOff>576943</xdr:colOff>
      <xdr:row>59</xdr:row>
      <xdr:rowOff>97972</xdr:rowOff>
    </xdr:from>
    <xdr:to>
      <xdr:col>17</xdr:col>
      <xdr:colOff>261257</xdr:colOff>
      <xdr:row>97</xdr:row>
      <xdr:rowOff>108857</xdr:rowOff>
    </xdr:to>
    <xdr:cxnSp macro="">
      <xdr:nvCxnSpPr>
        <xdr:cNvPr id="7" name="Straight Arrow Connector 6">
          <a:extLst>
            <a:ext uri="{FF2B5EF4-FFF2-40B4-BE49-F238E27FC236}">
              <a16:creationId xmlns:a16="http://schemas.microsoft.com/office/drawing/2014/main" id="{565DB6C1-BDD0-499D-9024-DF5435AE68E0}"/>
            </a:ext>
          </a:extLst>
        </xdr:cNvPr>
        <xdr:cNvCxnSpPr/>
      </xdr:nvCxnSpPr>
      <xdr:spPr>
        <a:xfrm>
          <a:off x="5823857" y="11930743"/>
          <a:ext cx="7598229" cy="7064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119744</xdr:colOff>
      <xdr:row>82</xdr:row>
      <xdr:rowOff>10885</xdr:rowOff>
    </xdr:from>
    <xdr:to>
      <xdr:col>20</xdr:col>
      <xdr:colOff>473529</xdr:colOff>
      <xdr:row>84</xdr:row>
      <xdr:rowOff>2721</xdr:rowOff>
    </xdr:to>
    <xdr:sp macro="" textlink="">
      <xdr:nvSpPr>
        <xdr:cNvPr id="14" name="TextBox 13">
          <a:extLst>
            <a:ext uri="{FF2B5EF4-FFF2-40B4-BE49-F238E27FC236}">
              <a16:creationId xmlns:a16="http://schemas.microsoft.com/office/drawing/2014/main" id="{3F1F57CE-3437-4BB8-9D82-D356981B9AA0}"/>
            </a:ext>
          </a:extLst>
        </xdr:cNvPr>
        <xdr:cNvSpPr txBox="1"/>
      </xdr:nvSpPr>
      <xdr:spPr>
        <a:xfrm>
          <a:off x="12660087" y="16099971"/>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(0.90)</a:t>
          </a:r>
        </a:p>
      </xdr:txBody>
    </xdr:sp>
    <xdr:clientData/>
  </xdr:twoCellAnchor>
  <xdr:twoCellAnchor>
    <xdr:from>
      <xdr:col>20</xdr:col>
      <xdr:colOff>446315</xdr:colOff>
      <xdr:row>79</xdr:row>
      <xdr:rowOff>163286</xdr:rowOff>
    </xdr:from>
    <xdr:to>
      <xdr:col>22</xdr:col>
      <xdr:colOff>408216</xdr:colOff>
      <xdr:row>81</xdr:row>
      <xdr:rowOff>176892</xdr:rowOff>
    </xdr:to>
    <xdr:sp macro="" textlink="">
      <xdr:nvSpPr>
        <xdr:cNvPr id="15" name="TextBox 14">
          <a:extLst>
            <a:ext uri="{FF2B5EF4-FFF2-40B4-BE49-F238E27FC236}">
              <a16:creationId xmlns:a16="http://schemas.microsoft.com/office/drawing/2014/main" id="{95C4EEB8-8A81-44A5-AB9E-09AF448DD7A0}"/>
            </a:ext>
          </a:extLst>
        </xdr:cNvPr>
        <xdr:cNvSpPr txBox="1"/>
      </xdr:nvSpPr>
      <xdr:spPr>
        <a:xfrm>
          <a:off x="15468601" y="15697200"/>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14</xdr:col>
      <xdr:colOff>206828</xdr:colOff>
      <xdr:row>80</xdr:row>
      <xdr:rowOff>0</xdr:rowOff>
    </xdr:from>
    <xdr:to>
      <xdr:col>16</xdr:col>
      <xdr:colOff>168728</xdr:colOff>
      <xdr:row>82</xdr:row>
      <xdr:rowOff>13606</xdr:rowOff>
    </xdr:to>
    <xdr:sp macro="" textlink="">
      <xdr:nvSpPr>
        <xdr:cNvPr id="16" name="TextBox 15">
          <a:extLst>
            <a:ext uri="{FF2B5EF4-FFF2-40B4-BE49-F238E27FC236}">
              <a16:creationId xmlns:a16="http://schemas.microsoft.com/office/drawing/2014/main" id="{DFE9263C-C0C9-4739-A034-A5D6E86FBCEF}"/>
            </a:ext>
          </a:extLst>
        </xdr:cNvPr>
        <xdr:cNvSpPr txBox="1"/>
      </xdr:nvSpPr>
      <xdr:spPr>
        <a:xfrm>
          <a:off x="11506199" y="15718971"/>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16</xdr:col>
      <xdr:colOff>100693</xdr:colOff>
      <xdr:row>89</xdr:row>
      <xdr:rowOff>141516</xdr:rowOff>
    </xdr:from>
    <xdr:to>
      <xdr:col>20</xdr:col>
      <xdr:colOff>454478</xdr:colOff>
      <xdr:row>91</xdr:row>
      <xdr:rowOff>155123</xdr:rowOff>
    </xdr:to>
    <xdr:sp macro="" textlink="">
      <xdr:nvSpPr>
        <xdr:cNvPr id="17" name="TextBox 16">
          <a:extLst>
            <a:ext uri="{FF2B5EF4-FFF2-40B4-BE49-F238E27FC236}">
              <a16:creationId xmlns:a16="http://schemas.microsoft.com/office/drawing/2014/main" id="{11F38EDC-8607-4C91-99FF-53EF3940C914}"/>
            </a:ext>
          </a:extLst>
        </xdr:cNvPr>
        <xdr:cNvSpPr txBox="1"/>
      </xdr:nvSpPr>
      <xdr:spPr>
        <a:xfrm>
          <a:off x="12641036" y="17547773"/>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NORM.S.INV(0.05)</a:t>
          </a:r>
        </a:p>
      </xdr:txBody>
    </xdr:sp>
    <xdr:clientData/>
  </xdr:twoCellAnchor>
  <xdr:twoCellAnchor>
    <xdr:from>
      <xdr:col>14</xdr:col>
      <xdr:colOff>228600</xdr:colOff>
      <xdr:row>85</xdr:row>
      <xdr:rowOff>0</xdr:rowOff>
    </xdr:from>
    <xdr:to>
      <xdr:col>23</xdr:col>
      <xdr:colOff>76200</xdr:colOff>
      <xdr:row>85</xdr:row>
      <xdr:rowOff>43542</xdr:rowOff>
    </xdr:to>
    <xdr:cxnSp macro="">
      <xdr:nvCxnSpPr>
        <xdr:cNvPr id="5" name="Straight Connector 4">
          <a:extLst>
            <a:ext uri="{FF2B5EF4-FFF2-40B4-BE49-F238E27FC236}">
              <a16:creationId xmlns:a16="http://schemas.microsoft.com/office/drawing/2014/main" id="{6632209F-1CAA-483B-BE90-85419B25B18E}"/>
            </a:ext>
          </a:extLst>
        </xdr:cNvPr>
        <xdr:cNvCxnSpPr/>
      </xdr:nvCxnSpPr>
      <xdr:spPr>
        <a:xfrm flipV="1">
          <a:off x="11527971" y="16666029"/>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533399</xdr:colOff>
      <xdr:row>92</xdr:row>
      <xdr:rowOff>119743</xdr:rowOff>
    </xdr:from>
    <xdr:to>
      <xdr:col>22</xdr:col>
      <xdr:colOff>381000</xdr:colOff>
      <xdr:row>92</xdr:row>
      <xdr:rowOff>163285</xdr:rowOff>
    </xdr:to>
    <xdr:cxnSp macro="">
      <xdr:nvCxnSpPr>
        <xdr:cNvPr id="18" name="Straight Connector 17">
          <a:extLst>
            <a:ext uri="{FF2B5EF4-FFF2-40B4-BE49-F238E27FC236}">
              <a16:creationId xmlns:a16="http://schemas.microsoft.com/office/drawing/2014/main" id="{3B4ADEB4-04B0-486B-A1BB-8BB7C4DCDBFD}"/>
            </a:ext>
          </a:extLst>
        </xdr:cNvPr>
        <xdr:cNvCxnSpPr/>
      </xdr:nvCxnSpPr>
      <xdr:spPr>
        <a:xfrm flipV="1">
          <a:off x="11212285" y="18081172"/>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283029</xdr:colOff>
      <xdr:row>104</xdr:row>
      <xdr:rowOff>166006</xdr:rowOff>
    </xdr:from>
    <xdr:to>
      <xdr:col>18</xdr:col>
      <xdr:colOff>609599</xdr:colOff>
      <xdr:row>107</xdr:row>
      <xdr:rowOff>125186</xdr:rowOff>
    </xdr:to>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15C85BB-202E-1BA1-D904-E58341E20CE9}"/>
                </a:ext>
              </a:extLst>
            </xdr:cNvPr>
            <xdr:cNvSpPr txBox="1"/>
          </xdr:nvSpPr>
          <xdr:spPr>
            <a:xfrm>
              <a:off x="13443858" y="20522292"/>
              <a:ext cx="947055" cy="51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acc>
                      <m:accPr>
                        <m:chr m:val="̅"/>
                        <m:ctrlPr>
                          <a:rPr lang="en-US" sz="1600" i="1">
                            <a:solidFill>
                              <a:srgbClr val="836967"/>
                            </a:solidFill>
                            <a:latin typeface="Cambria Math" panose="02040503050406030204" pitchFamily="18" charset="0"/>
                          </a:rPr>
                        </m:ctrlPr>
                      </m:accPr>
                      <m:e>
                        <m:r>
                          <a:rPr lang="en-US" sz="1600" i="1">
                            <a:latin typeface="Cambria Math" panose="02040503050406030204" pitchFamily="18" charset="0"/>
                          </a:rPr>
                          <m:t>𝑥</m:t>
                        </m:r>
                      </m:e>
                    </m:acc>
                  </m:oMath>
                </m:oMathPara>
              </a14:m>
              <a:endParaRPr lang="en-US" sz="1600">
                <a:latin typeface="Lucida Bright" panose="02040602050505020304" pitchFamily="18" charset="0"/>
              </a:endParaRPr>
            </a:p>
          </xdr:txBody>
        </xdr:sp>
      </mc:Choice>
      <mc:Fallback xmlns="">
        <xdr:sp macro="" textlink="">
          <xdr:nvSpPr>
            <xdr:cNvPr id="4" name="TextBox 3">
              <a:extLst>
                <a:ext uri="{FF2B5EF4-FFF2-40B4-BE49-F238E27FC236}">
                  <a16:creationId xmlns:a16="http://schemas.microsoft.com/office/drawing/2014/main" id="{415C85BB-202E-1BA1-D904-E58341E20CE9}"/>
                </a:ext>
              </a:extLst>
            </xdr:cNvPr>
            <xdr:cNvSpPr txBox="1"/>
          </xdr:nvSpPr>
          <xdr:spPr>
            <a:xfrm>
              <a:off x="13443858" y="20522292"/>
              <a:ext cx="947055" cy="51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𝑥</a:t>
              </a:r>
              <a:r>
                <a:rPr lang="en-US" sz="1600" i="0">
                  <a:solidFill>
                    <a:srgbClr val="836967"/>
                  </a:solidFill>
                  <a:latin typeface="Cambria Math" panose="02040503050406030204" pitchFamily="18" charset="0"/>
                </a:rPr>
                <a:t> ̅</a:t>
              </a:r>
              <a:endParaRPr lang="en-US" sz="1600">
                <a:latin typeface="Lucida Bright" panose="02040602050505020304" pitchFamily="18" charset="0"/>
              </a:endParaRP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272143</xdr:colOff>
      <xdr:row>12</xdr:row>
      <xdr:rowOff>68036</xdr:rowOff>
    </xdr:from>
    <xdr:to>
      <xdr:col>13</xdr:col>
      <xdr:colOff>312966</xdr:colOff>
      <xdr:row>105</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3200" i="1" baseline="0">
                      <a:solidFill>
                        <a:schemeClr val="dk1"/>
                      </a:solidFill>
                      <a:latin typeface="Cambria Math" panose="02040503050406030204" pitchFamily="18" charset="0"/>
                      <a:ea typeface="+mn-ea"/>
                      <a:cs typeface="+mn-cs"/>
                    </a:rPr>
                    <m:t>σ</m:t>
                  </m:r>
                  <m:r>
                    <a:rPr lang="en-US" sz="3200" b="0" i="1" baseline="0">
                      <a:solidFill>
                        <a:schemeClr val="dk1"/>
                      </a:solidFill>
                      <a:latin typeface="Cambria Math" panose="02040503050406030204" pitchFamily="18" charset="0"/>
                      <a:ea typeface="+mn-ea"/>
                      <a:cs typeface="+mn-cs"/>
                    </a:rPr>
                    <m:t>/</m:t>
                  </m:r>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𝑛</m:t>
                      </m:r>
                    </m:e>
                  </m:rad>
                </m:oMath>
              </a14:m>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14:m>
                <m:oMath xmlns:m="http://schemas.openxmlformats.org/officeDocument/2006/math">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200 </m:t>
                      </m:r>
                    </m:e>
                  </m:rad>
                </m:oMath>
              </a14:m>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14:m>
                <m:oMath xmlns:m="http://schemas.openxmlformats.org/officeDocument/2006/math">
                  <m:rad>
                    <m:radPr>
                      <m:degHide m:val="on"/>
                      <m:ctrlPr>
                        <a:rPr lang="en-US" sz="1100" i="1" baseline="0">
                          <a:solidFill>
                            <a:schemeClr val="dk1"/>
                          </a:solidFill>
                          <a:effectLst/>
                          <a:latin typeface="Cambria Math" panose="02040503050406030204" pitchFamily="18" charset="0"/>
                          <a:ea typeface="+mn-ea"/>
                          <a:cs typeface="+mn-cs"/>
                        </a:rPr>
                      </m:ctrlPr>
                    </m:radPr>
                    <m:deg/>
                    <m:e>
                      <m:r>
                        <a:rPr lang="en-US" sz="1100" b="0" i="1" baseline="0">
                          <a:solidFill>
                            <a:schemeClr val="dk1"/>
                          </a:solidFill>
                          <a:effectLst/>
                          <a:latin typeface="Cambria Math" panose="02040503050406030204" pitchFamily="18" charset="0"/>
                          <a:ea typeface="+mn-ea"/>
                          <a:cs typeface="+mn-cs"/>
                        </a:rPr>
                        <m:t>200 </m:t>
                      </m:r>
                    </m:e>
                  </m:rad>
                </m:oMath>
              </a14:m>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Administationn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willm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3200" i="0" baseline="0">
                  <a:solidFill>
                    <a:schemeClr val="dk1"/>
                  </a:solidFill>
                  <a:latin typeface="Cambria Math" panose="02040503050406030204" pitchFamily="18" charset="0"/>
                  <a:ea typeface="+mn-ea"/>
                  <a:cs typeface="+mn-cs"/>
                </a:rPr>
                <a:t>σ</a:t>
              </a:r>
              <a:r>
                <a:rPr lang="en-US" sz="3200" b="0" i="0" baseline="0">
                  <a:solidFill>
                    <a:schemeClr val="dk1"/>
                  </a:solidFill>
                  <a:latin typeface="Cambria Math" panose="02040503050406030204" pitchFamily="18" charset="0"/>
                  <a:ea typeface="+mn-ea"/>
                  <a:cs typeface="+mn-cs"/>
                </a:rPr>
                <a:t>/</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𝑛</a:t>
              </a:r>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200 )</a:t>
              </a:r>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r>
                <a:rPr lang="en-US" sz="1100" i="0" baseline="0">
                  <a:solidFill>
                    <a:schemeClr val="dk1"/>
                  </a:solidFill>
                  <a:effectLst/>
                  <a:latin typeface="Cambria Math" panose="02040503050406030204" pitchFamily="18" charset="0"/>
                  <a:ea typeface="+mn-ea"/>
                  <a:cs typeface="+mn-cs"/>
                </a:rPr>
                <a:t>√(</a:t>
              </a:r>
              <a:r>
                <a:rPr lang="en-US" sz="1100" b="0" i="0" baseline="0">
                  <a:solidFill>
                    <a:schemeClr val="dk1"/>
                  </a:solidFill>
                  <a:effectLst/>
                  <a:latin typeface="Cambria Math" panose="02040503050406030204" pitchFamily="18" charset="0"/>
                  <a:ea typeface="+mn-ea"/>
                  <a:cs typeface="+mn-cs"/>
                </a:rPr>
                <a:t>200 )</a:t>
              </a:r>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272142</xdr:colOff>
      <xdr:row>12</xdr:row>
      <xdr:rowOff>136072</xdr:rowOff>
    </xdr:from>
    <xdr:to>
      <xdr:col>15</xdr:col>
      <xdr:colOff>272142</xdr:colOff>
      <xdr:row>50</xdr:row>
      <xdr:rowOff>149680</xdr:rowOff>
    </xdr:to>
    <xdr:cxnSp macro="">
      <xdr:nvCxnSpPr>
        <xdr:cNvPr id="7" name="Straight Connector 6">
          <a:extLst>
            <a:ext uri="{FF2B5EF4-FFF2-40B4-BE49-F238E27FC236}">
              <a16:creationId xmlns:a16="http://schemas.microsoft.com/office/drawing/2014/main" id="{00000000-0008-0000-1200-000007000000}"/>
            </a:ext>
          </a:extLst>
        </xdr:cNvPr>
        <xdr:cNvCxnSpPr/>
      </xdr:nvCxnSpPr>
      <xdr:spPr>
        <a:xfrm>
          <a:off x="11960678" y="2422072"/>
          <a:ext cx="0" cy="81506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15</xdr:col>
      <xdr:colOff>285749</xdr:colOff>
      <xdr:row>6</xdr:row>
      <xdr:rowOff>176891</xdr:rowOff>
    </xdr:to>
    <xdr:sp macro="" textlink="">
      <xdr:nvSpPr>
        <xdr:cNvPr id="8" name="Rounded Rectangle 7">
          <a:extLst>
            <a:ext uri="{FF2B5EF4-FFF2-40B4-BE49-F238E27FC236}">
              <a16:creationId xmlns:a16="http://schemas.microsoft.com/office/drawing/2014/main" id="{00000000-0008-0000-12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12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Check</a:t>
          </a:r>
        </a:p>
      </xdr:txBody>
    </xdr:sp>
    <xdr:clientData/>
  </xdr:twoCellAnchor>
  <xdr:twoCellAnchor>
    <xdr:from>
      <xdr:col>16</xdr:col>
      <xdr:colOff>122464</xdr:colOff>
      <xdr:row>81</xdr:row>
      <xdr:rowOff>122464</xdr:rowOff>
    </xdr:from>
    <xdr:to>
      <xdr:col>18</xdr:col>
      <xdr:colOff>585106</xdr:colOff>
      <xdr:row>87</xdr:row>
      <xdr:rowOff>13607</xdr:rowOff>
    </xdr:to>
    <xdr:sp macro="" textlink="">
      <xdr:nvSpPr>
        <xdr:cNvPr id="2" name="Callout: Line with No Border 1">
          <a:extLst>
            <a:ext uri="{FF2B5EF4-FFF2-40B4-BE49-F238E27FC236}">
              <a16:creationId xmlns:a16="http://schemas.microsoft.com/office/drawing/2014/main" id="{00000000-0008-0000-1200-000002000000}"/>
            </a:ext>
          </a:extLst>
        </xdr:cNvPr>
        <xdr:cNvSpPr/>
      </xdr:nvSpPr>
      <xdr:spPr>
        <a:xfrm>
          <a:off x="12423321" y="16451035"/>
          <a:ext cx="1687285" cy="1034143"/>
        </a:xfrm>
        <a:prstGeom prst="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Need to take  an absolute value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11</xdr:row>
      <xdr:rowOff>180975</xdr:rowOff>
    </xdr:from>
    <xdr:to>
      <xdr:col>9</xdr:col>
      <xdr:colOff>342900</xdr:colOff>
      <xdr:row>14</xdr:row>
      <xdr:rowOff>161925</xdr:rowOff>
    </xdr:to>
    <xdr:sp macro="" textlink="">
      <xdr:nvSpPr>
        <xdr:cNvPr id="3" name="Rectangle 2">
          <a:extLst>
            <a:ext uri="{FF2B5EF4-FFF2-40B4-BE49-F238E27FC236}">
              <a16:creationId xmlns:a16="http://schemas.microsoft.com/office/drawing/2014/main" id="{00000000-0008-0000-1300-000003000000}"/>
            </a:ext>
          </a:extLst>
        </xdr:cNvPr>
        <xdr:cNvSpPr/>
      </xdr:nvSpPr>
      <xdr:spPr>
        <a:xfrm>
          <a:off x="1971675" y="2276475"/>
          <a:ext cx="38576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Estimate for the Population Means</a:t>
          </a:r>
        </a:p>
      </xdr:txBody>
    </xdr:sp>
    <xdr:clientData/>
  </xdr:twoCellAnchor>
  <xdr:twoCellAnchor>
    <xdr:from>
      <xdr:col>10</xdr:col>
      <xdr:colOff>466725</xdr:colOff>
      <xdr:row>8</xdr:row>
      <xdr:rowOff>0</xdr:rowOff>
    </xdr:from>
    <xdr:to>
      <xdr:col>13</xdr:col>
      <xdr:colOff>419100</xdr:colOff>
      <xdr:row>10</xdr:row>
      <xdr:rowOff>171450</xdr:rowOff>
    </xdr:to>
    <xdr:sp macro="" textlink="">
      <xdr:nvSpPr>
        <xdr:cNvPr id="4" name="Rectangle 3">
          <a:extLst>
            <a:ext uri="{FF2B5EF4-FFF2-40B4-BE49-F238E27FC236}">
              <a16:creationId xmlns:a16="http://schemas.microsoft.com/office/drawing/2014/main" id="{00000000-0008-0000-1300-000004000000}"/>
            </a:ext>
          </a:extLst>
        </xdr:cNvPr>
        <xdr:cNvSpPr/>
      </xdr:nvSpPr>
      <xdr:spPr>
        <a:xfrm>
          <a:off x="6562725" y="15240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known</a:t>
          </a:r>
          <a:endParaRPr lang="en-US" sz="1600">
            <a:latin typeface="Lucida Bright" panose="02040602050505020304" pitchFamily="18" charset="0"/>
          </a:endParaRPr>
        </a:p>
      </xdr:txBody>
    </xdr:sp>
    <xdr:clientData/>
  </xdr:twoCellAnchor>
  <xdr:twoCellAnchor>
    <xdr:from>
      <xdr:col>6</xdr:col>
      <xdr:colOff>242887</xdr:colOff>
      <xdr:row>9</xdr:row>
      <xdr:rowOff>85726</xdr:rowOff>
    </xdr:from>
    <xdr:to>
      <xdr:col>10</xdr:col>
      <xdr:colOff>466724</xdr:colOff>
      <xdr:row>11</xdr:row>
      <xdr:rowOff>180976</xdr:rowOff>
    </xdr:to>
    <xdr:cxnSp macro="">
      <xdr:nvCxnSpPr>
        <xdr:cNvPr id="9" name="Connector: Elbow 8">
          <a:extLst>
            <a:ext uri="{FF2B5EF4-FFF2-40B4-BE49-F238E27FC236}">
              <a16:creationId xmlns:a16="http://schemas.microsoft.com/office/drawing/2014/main" id="{00000000-0008-0000-1300-000009000000}"/>
            </a:ext>
          </a:extLst>
        </xdr:cNvPr>
        <xdr:cNvCxnSpPr>
          <a:stCxn id="3" idx="0"/>
          <a:endCxn id="4" idx="1"/>
        </xdr:cNvCxnSpPr>
      </xdr:nvCxnSpPr>
      <xdr:spPr>
        <a:xfrm rot="5400000" flipH="1" flipV="1">
          <a:off x="4993481" y="707232"/>
          <a:ext cx="476250" cy="266223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242888</xdr:colOff>
      <xdr:row>14</xdr:row>
      <xdr:rowOff>161925</xdr:rowOff>
    </xdr:from>
    <xdr:to>
      <xdr:col>10</xdr:col>
      <xdr:colOff>438150</xdr:colOff>
      <xdr:row>17</xdr:row>
      <xdr:rowOff>47625</xdr:rowOff>
    </xdr:to>
    <xdr:cxnSp macro="">
      <xdr:nvCxnSpPr>
        <xdr:cNvPr id="11" name="Connector: Elbow 10">
          <a:extLst>
            <a:ext uri="{FF2B5EF4-FFF2-40B4-BE49-F238E27FC236}">
              <a16:creationId xmlns:a16="http://schemas.microsoft.com/office/drawing/2014/main" id="{00000000-0008-0000-1300-00000B000000}"/>
            </a:ext>
          </a:extLst>
        </xdr:cNvPr>
        <xdr:cNvCxnSpPr>
          <a:stCxn id="3" idx="2"/>
          <a:endCxn id="15" idx="1"/>
        </xdr:cNvCxnSpPr>
      </xdr:nvCxnSpPr>
      <xdr:spPr>
        <a:xfrm rot="16200000" flipH="1">
          <a:off x="4988719" y="1740694"/>
          <a:ext cx="457200" cy="263366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15</xdr:row>
      <xdr:rowOff>152400</xdr:rowOff>
    </xdr:from>
    <xdr:to>
      <xdr:col>13</xdr:col>
      <xdr:colOff>390525</xdr:colOff>
      <xdr:row>18</xdr:row>
      <xdr:rowOff>133350</xdr:rowOff>
    </xdr:to>
    <xdr:sp macro="" textlink="">
      <xdr:nvSpPr>
        <xdr:cNvPr id="15" name="Rectangle 14">
          <a:extLst>
            <a:ext uri="{FF2B5EF4-FFF2-40B4-BE49-F238E27FC236}">
              <a16:creationId xmlns:a16="http://schemas.microsoft.com/office/drawing/2014/main" id="{00000000-0008-0000-1300-00000F000000}"/>
            </a:ext>
          </a:extLst>
        </xdr:cNvPr>
        <xdr:cNvSpPr/>
      </xdr:nvSpPr>
      <xdr:spPr>
        <a:xfrm>
          <a:off x="6534150" y="30099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unknown</a:t>
          </a:r>
          <a:endParaRPr lang="en-US" sz="1600">
            <a:latin typeface="Lucida Bright" panose="02040602050505020304" pitchFamily="18" charset="0"/>
          </a:endParaRPr>
        </a:p>
      </xdr:txBody>
    </xdr:sp>
    <xdr:clientData/>
  </xdr:twoCellAnchor>
  <xdr:twoCellAnchor>
    <xdr:from>
      <xdr:col>14</xdr:col>
      <xdr:colOff>333374</xdr:colOff>
      <xdr:row>7</xdr:row>
      <xdr:rowOff>0</xdr:rowOff>
    </xdr:from>
    <xdr:to>
      <xdr:col>19</xdr:col>
      <xdr:colOff>133349</xdr:colOff>
      <xdr:row>11</xdr:row>
      <xdr:rowOff>28575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14</xdr:col>
      <xdr:colOff>390524</xdr:colOff>
      <xdr:row>15</xdr:row>
      <xdr:rowOff>9525</xdr:rowOff>
    </xdr:from>
    <xdr:to>
      <xdr:col>19</xdr:col>
      <xdr:colOff>219075</xdr:colOff>
      <xdr:row>19</xdr:row>
      <xdr:rowOff>38100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5</xdr:col>
      <xdr:colOff>542925</xdr:colOff>
      <xdr:row>1</xdr:row>
      <xdr:rowOff>142875</xdr:rowOff>
    </xdr:from>
    <xdr:to>
      <xdr:col>18</xdr:col>
      <xdr:colOff>533400</xdr:colOff>
      <xdr:row>4</xdr:row>
      <xdr:rowOff>85725</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3590925" y="333375"/>
          <a:ext cx="7915275" cy="514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Flow Diagram for Confidence</a:t>
          </a:r>
          <a:r>
            <a:rPr lang="en-US" sz="2000" baseline="0">
              <a:latin typeface="Lucida Bright" panose="02040602050505020304" pitchFamily="18" charset="0"/>
            </a:rPr>
            <a:t> Interval Estimation Alternatives</a:t>
          </a:r>
          <a:endParaRPr lang="en-US" sz="2000">
            <a:latin typeface="Lucida Bright" panose="02040602050505020304" pitchFamily="18" charset="0"/>
          </a:endParaRPr>
        </a:p>
      </xdr:txBody>
    </xdr:sp>
    <xdr:clientData/>
  </xdr:twoCellAnchor>
  <xdr:twoCellAnchor>
    <xdr:from>
      <xdr:col>0</xdr:col>
      <xdr:colOff>247650</xdr:colOff>
      <xdr:row>0</xdr:row>
      <xdr:rowOff>114300</xdr:rowOff>
    </xdr:from>
    <xdr:to>
      <xdr:col>2</xdr:col>
      <xdr:colOff>85725</xdr:colOff>
      <xdr:row>4</xdr:row>
      <xdr:rowOff>76200</xdr:rowOff>
    </xdr:to>
    <xdr:sp macro="" textlink="">
      <xdr:nvSpPr>
        <xdr:cNvPr id="12" name="Left Arrow 3">
          <a:hlinkClick xmlns:r="http://schemas.openxmlformats.org/officeDocument/2006/relationships" r:id="rId1"/>
          <a:extLst>
            <a:ext uri="{FF2B5EF4-FFF2-40B4-BE49-F238E27FC236}">
              <a16:creationId xmlns:a16="http://schemas.microsoft.com/office/drawing/2014/main" id="{00000000-0008-0000-1300-00000C000000}"/>
            </a:ext>
          </a:extLst>
        </xdr:cNvPr>
        <xdr:cNvSpPr/>
      </xdr:nvSpPr>
      <xdr:spPr>
        <a:xfrm>
          <a:off x="247650" y="114300"/>
          <a:ext cx="1057275" cy="72390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C000"/>
              </a:solidFill>
              <a:latin typeface="Lucida Bright" panose="02040602050505020304" pitchFamily="18" charset="0"/>
            </a:rPr>
            <a:t>Back</a:t>
          </a:r>
        </a:p>
      </xdr:txBody>
    </xdr:sp>
    <xdr:clientData/>
  </xdr:twoCellAnchor>
  <xdr:twoCellAnchor>
    <xdr:from>
      <xdr:col>3</xdr:col>
      <xdr:colOff>133351</xdr:colOff>
      <xdr:row>20</xdr:row>
      <xdr:rowOff>104775</xdr:rowOff>
    </xdr:from>
    <xdr:to>
      <xdr:col>9</xdr:col>
      <xdr:colOff>209551</xdr:colOff>
      <xdr:row>23</xdr:row>
      <xdr:rowOff>85725</xdr:rowOff>
    </xdr:to>
    <xdr:sp macro="" textlink="">
      <xdr:nvSpPr>
        <xdr:cNvPr id="20" name="Rectangle 19">
          <a:extLst>
            <a:ext uri="{FF2B5EF4-FFF2-40B4-BE49-F238E27FC236}">
              <a16:creationId xmlns:a16="http://schemas.microsoft.com/office/drawing/2014/main" id="{00000000-0008-0000-1300-000014000000}"/>
            </a:ext>
          </a:extLst>
        </xdr:cNvPr>
        <xdr:cNvSpPr/>
      </xdr:nvSpPr>
      <xdr:spPr>
        <a:xfrm>
          <a:off x="1962151" y="391477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 General Format </a:t>
          </a:r>
          <a:endParaRPr lang="en-US" sz="1600">
            <a:latin typeface="Lucida Bright" panose="02040602050505020304" pitchFamily="18" charset="0"/>
          </a:endParaRPr>
        </a:p>
      </xdr:txBody>
    </xdr:sp>
    <xdr:clientData/>
  </xdr:twoCellAnchor>
  <xdr:twoCellAnchor>
    <xdr:from>
      <xdr:col>10</xdr:col>
      <xdr:colOff>142874</xdr:colOff>
      <xdr:row>20</xdr:row>
      <xdr:rowOff>38099</xdr:rowOff>
    </xdr:from>
    <xdr:to>
      <xdr:col>18</xdr:col>
      <xdr:colOff>419099</xdr:colOff>
      <xdr:row>25</xdr:row>
      <xdr:rowOff>66674</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14:m>
                <m:oMath xmlns:m="http://schemas.openxmlformats.org/officeDocument/2006/math">
                  <m:acc>
                    <m:accPr>
                      <m:chr m:val="̅"/>
                      <m:ctrlPr>
                        <a:rPr lang="en-US" sz="1800" i="1">
                          <a:latin typeface="Cambria Math" panose="02040503050406030204" pitchFamily="18" charset="0"/>
                        </a:rPr>
                      </m:ctrlPr>
                    </m:accPr>
                    <m:e>
                      <m:r>
                        <a:rPr lang="en-US" sz="1800" b="0" i="1">
                          <a:latin typeface="Cambria Math" panose="02040503050406030204" pitchFamily="18" charset="0"/>
                        </a:rPr>
                        <m:t>𝑥</m:t>
                      </m:r>
                    </m:e>
                  </m:acc>
                </m:oMath>
              </a14:m>
              <a:r>
                <a:rPr lang="en-US" sz="1800"/>
                <a:t>     Upper</a:t>
              </a:r>
              <a:r>
                <a:rPr lang="en-US" sz="1800" baseline="0"/>
                <a:t> confidence limit</a:t>
              </a:r>
              <a:r>
                <a:rPr lang="en-US" sz="1100"/>
                <a:t> </a:t>
              </a:r>
            </a:p>
          </xdr:txBody>
        </xdr:sp>
      </mc:Choice>
      <mc:Fallback xmlns="">
        <xdr:sp macro="" textlink="">
          <xdr:nvSpPr>
            <xdr:cNvPr id="21" name="TextBox 20">
              <a:extLst>
                <a:ext uri="{FF2B5EF4-FFF2-40B4-BE49-F238E27FC236}">
                  <a16:creationId xmlns:a16="http://schemas.microsoft.com/office/drawing/2014/main" id="{7348FA8B-C8DD-4D96-A7AE-584FEEA04E6D}"/>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r>
                <a:rPr lang="en-US" sz="1800" b="0" i="0">
                  <a:latin typeface="Cambria Math" panose="02040503050406030204" pitchFamily="18" charset="0"/>
                </a:rPr>
                <a:t>𝑥 ̅</a:t>
              </a:r>
              <a:r>
                <a:rPr lang="en-US" sz="1800"/>
                <a:t>     Upper</a:t>
              </a:r>
              <a:r>
                <a:rPr lang="en-US" sz="1800" baseline="0"/>
                <a:t> confidence limit</a:t>
              </a:r>
              <a:r>
                <a:rPr lang="en-US" sz="1100"/>
                <a:t> </a:t>
              </a:r>
            </a:p>
          </xdr:txBody>
        </xdr:sp>
      </mc:Fallback>
    </mc:AlternateContent>
    <xdr:clientData/>
  </xdr:twoCellAnchor>
  <xdr:twoCellAnchor>
    <xdr:from>
      <xdr:col>13</xdr:col>
      <xdr:colOff>542925</xdr:colOff>
      <xdr:row>21</xdr:row>
      <xdr:rowOff>38100</xdr:rowOff>
    </xdr:from>
    <xdr:to>
      <xdr:col>14</xdr:col>
      <xdr:colOff>219075</xdr:colOff>
      <xdr:row>21</xdr:row>
      <xdr:rowOff>38100</xdr:rowOff>
    </xdr:to>
    <xdr:cxnSp macro="">
      <xdr:nvCxnSpPr>
        <xdr:cNvPr id="23" name="Straight Arrow Connector 22">
          <a:extLst>
            <a:ext uri="{FF2B5EF4-FFF2-40B4-BE49-F238E27FC236}">
              <a16:creationId xmlns:a16="http://schemas.microsoft.com/office/drawing/2014/main" id="{00000000-0008-0000-1300-000017000000}"/>
            </a:ext>
          </a:extLst>
        </xdr:cNvPr>
        <xdr:cNvCxnSpPr/>
      </xdr:nvCxnSpPr>
      <xdr:spPr>
        <a:xfrm flipV="1">
          <a:off x="8467725" y="403860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323850</xdr:colOff>
      <xdr:row>21</xdr:row>
      <xdr:rowOff>57150</xdr:rowOff>
    </xdr:from>
    <xdr:to>
      <xdr:col>15</xdr:col>
      <xdr:colOff>0</xdr:colOff>
      <xdr:row>21</xdr:row>
      <xdr:rowOff>57150</xdr:rowOff>
    </xdr:to>
    <xdr:cxnSp macro="">
      <xdr:nvCxnSpPr>
        <xdr:cNvPr id="27" name="Straight Arrow Connector 26">
          <a:extLst>
            <a:ext uri="{FF2B5EF4-FFF2-40B4-BE49-F238E27FC236}">
              <a16:creationId xmlns:a16="http://schemas.microsoft.com/office/drawing/2014/main" id="{00000000-0008-0000-1300-00001B000000}"/>
            </a:ext>
          </a:extLst>
        </xdr:cNvPr>
        <xdr:cNvCxnSpPr/>
      </xdr:nvCxnSpPr>
      <xdr:spPr>
        <a:xfrm flipV="1">
          <a:off x="8858250" y="405765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27</xdr:row>
      <xdr:rowOff>123825</xdr:rowOff>
    </xdr:from>
    <xdr:to>
      <xdr:col>9</xdr:col>
      <xdr:colOff>171450</xdr:colOff>
      <xdr:row>30</xdr:row>
      <xdr:rowOff>104775</xdr:rowOff>
    </xdr:to>
    <xdr:sp macro="" textlink="">
      <xdr:nvSpPr>
        <xdr:cNvPr id="28" name="Rectangle 27">
          <a:extLst>
            <a:ext uri="{FF2B5EF4-FFF2-40B4-BE49-F238E27FC236}">
              <a16:creationId xmlns:a16="http://schemas.microsoft.com/office/drawing/2014/main" id="{00000000-0008-0000-1300-00001C000000}"/>
            </a:ext>
          </a:extLst>
        </xdr:cNvPr>
        <xdr:cNvSpPr/>
      </xdr:nvSpPr>
      <xdr:spPr>
        <a:xfrm>
          <a:off x="1924050" y="526732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Margin</a:t>
          </a:r>
          <a:r>
            <a:rPr lang="en-US" sz="1600" baseline="0">
              <a:latin typeface="Lucida Bright" panose="02040602050505020304" pitchFamily="18" charset="0"/>
            </a:rPr>
            <a:t> of Error</a:t>
          </a:r>
          <a:endParaRPr lang="en-US" sz="1600">
            <a:latin typeface="Lucida Bright" panose="02040602050505020304" pitchFamily="18" charset="0"/>
          </a:endParaRPr>
        </a:p>
      </xdr:txBody>
    </xdr:sp>
    <xdr:clientData/>
  </xdr:twoCellAnchor>
  <xdr:twoCellAnchor>
    <xdr:from>
      <xdr:col>10</xdr:col>
      <xdr:colOff>209550</xdr:colOff>
      <xdr:row>26</xdr:row>
      <xdr:rowOff>171451</xdr:rowOff>
    </xdr:from>
    <xdr:to>
      <xdr:col>12</xdr:col>
      <xdr:colOff>180975</xdr:colOff>
      <xdr:row>30</xdr:row>
      <xdr:rowOff>19051</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1300-00001D00000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29" name="TextBox 28">
              <a:extLst>
                <a:ext uri="{FF2B5EF4-FFF2-40B4-BE49-F238E27FC236}">
                  <a16:creationId xmlns:a16="http://schemas.microsoft.com/office/drawing/2014/main" id="{677C6E4F-6169-46C6-A1E8-E7139074CD1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542925</xdr:colOff>
      <xdr:row>26</xdr:row>
      <xdr:rowOff>171451</xdr:rowOff>
    </xdr:from>
    <xdr:to>
      <xdr:col>15</xdr:col>
      <xdr:colOff>381000</xdr:colOff>
      <xdr:row>29</xdr:row>
      <xdr:rowOff>180975</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1300-00001E000000}"/>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30" name="TextBox 29">
              <a:extLst>
                <a:ext uri="{FF2B5EF4-FFF2-40B4-BE49-F238E27FC236}">
                  <a16:creationId xmlns:a16="http://schemas.microsoft.com/office/drawing/2014/main" id="{21930155-4CBB-440D-A716-F3FDD11C26C1}"/>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12</xdr:col>
      <xdr:colOff>255649</xdr:colOff>
      <xdr:row>21</xdr:row>
      <xdr:rowOff>115824</xdr:rowOff>
    </xdr:from>
    <xdr:to>
      <xdr:col>16</xdr:col>
      <xdr:colOff>361948</xdr:colOff>
      <xdr:row>22</xdr:row>
      <xdr:rowOff>104775</xdr:rowOff>
    </xdr:to>
    <xdr:sp macro="" textlink="">
      <xdr:nvSpPr>
        <xdr:cNvPr id="31" name="Right Bracket 30">
          <a:extLst>
            <a:ext uri="{FF2B5EF4-FFF2-40B4-BE49-F238E27FC236}">
              <a16:creationId xmlns:a16="http://schemas.microsoft.com/office/drawing/2014/main" id="{00000000-0008-0000-1300-00001F000000}"/>
            </a:ext>
          </a:extLst>
        </xdr:cNvPr>
        <xdr:cNvSpPr/>
      </xdr:nvSpPr>
      <xdr:spPr>
        <a:xfrm rot="5400000">
          <a:off x="8753473" y="2933700"/>
          <a:ext cx="179451" cy="254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523875</xdr:colOff>
      <xdr:row>22</xdr:row>
      <xdr:rowOff>180975</xdr:rowOff>
    </xdr:from>
    <xdr:to>
      <xdr:col>16</xdr:col>
      <xdr:colOff>238125</xdr:colOff>
      <xdr:row>23</xdr:row>
      <xdr:rowOff>152400</xdr:rowOff>
    </xdr:to>
    <xdr:sp macro="" textlink="">
      <xdr:nvSpPr>
        <xdr:cNvPr id="32" name="TextBox 31">
          <a:extLst>
            <a:ext uri="{FF2B5EF4-FFF2-40B4-BE49-F238E27FC236}">
              <a16:creationId xmlns:a16="http://schemas.microsoft.com/office/drawing/2014/main" id="{00000000-0008-0000-1300-000020000000}"/>
            </a:ext>
          </a:extLst>
        </xdr:cNvPr>
        <xdr:cNvSpPr txBox="1"/>
      </xdr:nvSpPr>
      <xdr:spPr>
        <a:xfrm>
          <a:off x="7839075" y="4371975"/>
          <a:ext cx="215265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a:t>
          </a:r>
        </a:p>
      </xdr:txBody>
    </xdr:sp>
    <xdr:clientData/>
  </xdr:twoCellAnchor>
  <xdr:twoCellAnchor>
    <xdr:from>
      <xdr:col>14</xdr:col>
      <xdr:colOff>276226</xdr:colOff>
      <xdr:row>21</xdr:row>
      <xdr:rowOff>95250</xdr:rowOff>
    </xdr:from>
    <xdr:to>
      <xdr:col>14</xdr:col>
      <xdr:colOff>276226</xdr:colOff>
      <xdr:row>23</xdr:row>
      <xdr:rowOff>9525</xdr:rowOff>
    </xdr:to>
    <xdr:cxnSp macro="">
      <xdr:nvCxnSpPr>
        <xdr:cNvPr id="34" name="Straight Arrow Connector 33">
          <a:extLst>
            <a:ext uri="{FF2B5EF4-FFF2-40B4-BE49-F238E27FC236}">
              <a16:creationId xmlns:a16="http://schemas.microsoft.com/office/drawing/2014/main" id="{00000000-0008-0000-1300-000022000000}"/>
            </a:ext>
          </a:extLst>
        </xdr:cNvPr>
        <xdr:cNvCxnSpPr/>
      </xdr:nvCxnSpPr>
      <xdr:spPr>
        <a:xfrm flipH="1" flipV="1">
          <a:off x="8810626" y="4095750"/>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11429</xdr:colOff>
      <xdr:row>51</xdr:row>
      <xdr:rowOff>74294</xdr:rowOff>
    </xdr:from>
    <xdr:to>
      <xdr:col>17</xdr:col>
      <xdr:colOff>493394</xdr:colOff>
      <xdr:row>89</xdr:row>
      <xdr:rowOff>93345</xdr:rowOff>
    </xdr:to>
    <xdr:sp macro="" textlink="">
      <xdr:nvSpPr>
        <xdr:cNvPr id="38" name="TextBox 37">
          <a:extLst>
            <a:ext uri="{FF2B5EF4-FFF2-40B4-BE49-F238E27FC236}">
              <a16:creationId xmlns:a16="http://schemas.microsoft.com/office/drawing/2014/main" id="{00000000-0008-0000-1300-000026000000}"/>
            </a:ext>
          </a:extLst>
        </xdr:cNvPr>
        <xdr:cNvSpPr txBox="1"/>
      </xdr:nvSpPr>
      <xdr:spPr>
        <a:xfrm>
          <a:off x="1885949" y="10132694"/>
          <a:ext cx="9229725" cy="6968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5">
                  <a:lumMod val="50000"/>
                </a:schemeClr>
              </a:solidFill>
            </a:rPr>
            <a:t>Point Estimate: </a:t>
          </a:r>
          <a:r>
            <a:rPr lang="en-US" sz="1600"/>
            <a:t>A single number, determined from a sample, that is used to estimate the</a:t>
          </a:r>
          <a:r>
            <a:rPr lang="en-US" sz="1600" baseline="0"/>
            <a:t> corresponding population parameter.</a:t>
          </a:r>
        </a:p>
        <a:p>
          <a:endParaRPr lang="en-US" sz="1600" baseline="0"/>
        </a:p>
        <a:p>
          <a:r>
            <a:rPr lang="en-US" sz="1600" b="1" baseline="0">
              <a:solidFill>
                <a:schemeClr val="accent5">
                  <a:lumMod val="50000"/>
                </a:schemeClr>
              </a:solidFill>
            </a:rPr>
            <a:t>Sampling Error: </a:t>
          </a:r>
          <a:r>
            <a:rPr lang="en-US" sz="1600" baseline="0"/>
            <a:t>The difference between a value (a statistic) computed from a sample and the corresponding value (a parameter) computed from the population.</a:t>
          </a:r>
        </a:p>
        <a:p>
          <a:endParaRPr lang="en-US" sz="1600" baseline="0"/>
        </a:p>
        <a:p>
          <a:r>
            <a:rPr lang="en-US" sz="1600" b="1" baseline="0">
              <a:solidFill>
                <a:schemeClr val="accent5">
                  <a:lumMod val="50000"/>
                </a:schemeClr>
              </a:solidFill>
            </a:rPr>
            <a:t>Confidence Interval: </a:t>
          </a:r>
          <a:r>
            <a:rPr lang="en-US" sz="1600" baseline="0"/>
            <a:t>An interval developed from sample values such that if all possible intervals of a given width were constructed, a percentage of these intervals, known as the confidence level, would include the true population parameter.</a:t>
          </a:r>
        </a:p>
        <a:p>
          <a:endParaRPr lang="en-US" sz="1600" baseline="0"/>
        </a:p>
        <a:p>
          <a:r>
            <a:rPr lang="en-US" sz="1600" b="1" baseline="0">
              <a:solidFill>
                <a:schemeClr val="accent5">
                  <a:lumMod val="50000"/>
                </a:schemeClr>
              </a:solidFill>
            </a:rPr>
            <a:t>Confidence Level (</a:t>
          </a:r>
          <a:r>
            <a:rPr lang="el-GR" sz="1600" b="1" baseline="0">
              <a:solidFill>
                <a:schemeClr val="accent5">
                  <a:lumMod val="50000"/>
                </a:schemeClr>
              </a:solidFill>
              <a:latin typeface="Calibri" panose="020F0502020204030204" pitchFamily="34" charset="0"/>
              <a:cs typeface="Calibri" panose="020F0502020204030204" pitchFamily="34" charset="0"/>
            </a:rPr>
            <a:t>α</a:t>
          </a:r>
          <a:r>
            <a:rPr lang="en-US" sz="1600" b="1" baseline="0">
              <a:solidFill>
                <a:schemeClr val="accent5">
                  <a:lumMod val="50000"/>
                </a:schemeClr>
              </a:solidFill>
              <a:latin typeface="Calibri" panose="020F0502020204030204" pitchFamily="34" charset="0"/>
              <a:cs typeface="Calibri" panose="020F0502020204030204" pitchFamily="34" charset="0"/>
            </a:rPr>
            <a:t>)</a:t>
          </a:r>
          <a:r>
            <a:rPr lang="en-US" sz="1600" b="1" baseline="0">
              <a:solidFill>
                <a:schemeClr val="accent5">
                  <a:lumMod val="50000"/>
                </a:schemeClr>
              </a:solidFill>
            </a:rPr>
            <a:t>: </a:t>
          </a:r>
          <a:r>
            <a:rPr lang="en-US" sz="1600" baseline="0"/>
            <a:t>A percentage less than 100 that corresponds to the percentage of all possible confidence intervals, based on a given sample size, that will contain the true population parameter.</a:t>
          </a:r>
        </a:p>
        <a:p>
          <a:endParaRPr lang="en-US" sz="1600" baseline="0"/>
        </a:p>
        <a:p>
          <a:r>
            <a:rPr lang="en-US" sz="1600" b="1" baseline="0">
              <a:solidFill>
                <a:schemeClr val="accent5">
                  <a:lumMod val="50000"/>
                </a:schemeClr>
              </a:solidFill>
            </a:rPr>
            <a:t>Margin of Error: </a:t>
          </a:r>
          <a:r>
            <a:rPr lang="en-US" sz="1600" baseline="0"/>
            <a:t>The amount that is added and subtracted to the point estimate to determine the endpoints of the confidence interval.</a:t>
          </a:r>
        </a:p>
        <a:p>
          <a:endParaRPr lang="en-US" sz="1600" baseline="0"/>
        </a:p>
        <a:p>
          <a:r>
            <a:rPr lang="en-US" sz="1600" b="1" baseline="0">
              <a:solidFill>
                <a:schemeClr val="accent5">
                  <a:lumMod val="50000"/>
                </a:schemeClr>
              </a:solidFill>
            </a:rPr>
            <a:t>Student's t-Distribution: </a:t>
          </a:r>
          <a:r>
            <a:rPr lang="en-US" sz="1600" baseline="0"/>
            <a:t>A family of distributions that is bell shaped and symmetric like the standard normal distribution but with greater area in the tails. Each distribution in the t-family is defined by its degrees of freedom. As the degrees of freedom increase, the t-distribution approaches the normal distribution.</a:t>
          </a:r>
        </a:p>
        <a:p>
          <a:endParaRPr lang="en-US" sz="1600" baseline="0"/>
        </a:p>
        <a:p>
          <a:r>
            <a:rPr lang="en-US" sz="1600" b="1" baseline="0">
              <a:solidFill>
                <a:schemeClr val="accent5">
                  <a:lumMod val="50000"/>
                </a:schemeClr>
              </a:solidFill>
            </a:rPr>
            <a:t>Degrees of Freedom: </a:t>
          </a:r>
          <a:r>
            <a:rPr lang="en-US" sz="1600" baseline="0"/>
            <a:t>The number of independent data values available to estimate the population's standard deviation. If</a:t>
          </a:r>
          <a:r>
            <a:rPr lang="en-US" sz="1600" baseline="0">
              <a:solidFill>
                <a:srgbClr val="C00000"/>
              </a:solidFill>
            </a:rPr>
            <a:t> k </a:t>
          </a:r>
          <a:r>
            <a:rPr lang="en-US" sz="1600" baseline="0"/>
            <a:t>parameters must be estimated before population's standard deviation can be calculated from a sample size </a:t>
          </a:r>
          <a:r>
            <a:rPr lang="en-US" sz="1600" baseline="0">
              <a:solidFill>
                <a:srgbClr val="C00000"/>
              </a:solidFill>
            </a:rPr>
            <a:t>n</a:t>
          </a:r>
          <a:r>
            <a:rPr lang="en-US" sz="1600" baseline="0"/>
            <a:t>, the digress of freedom are equal to </a:t>
          </a:r>
          <a:r>
            <a:rPr lang="en-US" sz="1600" baseline="0">
              <a:solidFill>
                <a:srgbClr val="C00000"/>
              </a:solidFill>
            </a:rPr>
            <a:t>n - k</a:t>
          </a:r>
          <a:r>
            <a:rPr lang="en-US" sz="1600" baseline="0"/>
            <a:t>.</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b="1" baseline="0">
              <a:solidFill>
                <a:schemeClr val="accent5">
                  <a:lumMod val="50000"/>
                </a:schemeClr>
              </a:solidFill>
              <a:effectLst/>
              <a:latin typeface="+mn-lt"/>
              <a:ea typeface="+mn-ea"/>
              <a:cs typeface="+mn-cs"/>
            </a:rPr>
            <a:t>Population Mean Error</a:t>
          </a:r>
          <a:r>
            <a:rPr lang="en-US" sz="1600" b="1" baseline="0">
              <a:solidFill>
                <a:schemeClr val="dk1"/>
              </a:solidFill>
              <a:effectLst/>
              <a:latin typeface="+mn-lt"/>
              <a:ea typeface="+mn-ea"/>
              <a:cs typeface="+mn-cs"/>
            </a:rPr>
            <a:t>: </a:t>
          </a:r>
          <a:r>
            <a:rPr lang="en-US" sz="1600" b="0" baseline="0">
              <a:solidFill>
                <a:schemeClr val="dk1"/>
              </a:solidFill>
              <a:effectLst/>
              <a:latin typeface="+mn-lt"/>
              <a:ea typeface="+mn-ea"/>
              <a:cs typeface="+mn-cs"/>
            </a:rPr>
            <a:t>point estimate* the standard error of the sampling distribution.</a:t>
          </a:r>
          <a:endParaRPr lang="en-US" sz="1600" b="0" baseline="0"/>
        </a:p>
        <a:p>
          <a:endParaRPr lang="en-US" sz="1600" baseline="0"/>
        </a:p>
      </xdr:txBody>
    </xdr:sp>
    <xdr:clientData/>
  </xdr:twoCellAnchor>
  <xdr:twoCellAnchor>
    <xdr:from>
      <xdr:col>14</xdr:col>
      <xdr:colOff>352425</xdr:colOff>
      <xdr:row>9</xdr:row>
      <xdr:rowOff>171449</xdr:rowOff>
    </xdr:from>
    <xdr:to>
      <xdr:col>19</xdr:col>
      <xdr:colOff>123825</xdr:colOff>
      <xdr:row>11</xdr:row>
      <xdr:rowOff>47624</xdr:rowOff>
    </xdr:to>
    <xdr:sp macro="" textlink="">
      <xdr:nvSpPr>
        <xdr:cNvPr id="39" name="TextBox 38">
          <a:extLst>
            <a:ext uri="{FF2B5EF4-FFF2-40B4-BE49-F238E27FC236}">
              <a16:creationId xmlns:a16="http://schemas.microsoft.com/office/drawing/2014/main" id="{00000000-0008-0000-1300-000027000000}"/>
            </a:ext>
          </a:extLst>
        </xdr:cNvPr>
        <xdr:cNvSpPr txBox="1"/>
      </xdr:nvSpPr>
      <xdr:spPr>
        <a:xfrm>
          <a:off x="8886825" y="1885949"/>
          <a:ext cx="28194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z value*(Standard Error)</a:t>
          </a:r>
        </a:p>
      </xdr:txBody>
    </xdr:sp>
    <xdr:clientData/>
  </xdr:twoCellAnchor>
  <xdr:twoCellAnchor>
    <xdr:from>
      <xdr:col>14</xdr:col>
      <xdr:colOff>419099</xdr:colOff>
      <xdr:row>17</xdr:row>
      <xdr:rowOff>180976</xdr:rowOff>
    </xdr:from>
    <xdr:to>
      <xdr:col>19</xdr:col>
      <xdr:colOff>228600</xdr:colOff>
      <xdr:row>19</xdr:row>
      <xdr:rowOff>47626</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8953499" y="3419476"/>
          <a:ext cx="285750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t value*(Standard Error)</a:t>
          </a:r>
        </a:p>
      </xdr:txBody>
    </xdr:sp>
    <xdr:clientData/>
  </xdr:twoCellAnchor>
  <xdr:twoCellAnchor>
    <xdr:from>
      <xdr:col>3</xdr:col>
      <xdr:colOff>133350</xdr:colOff>
      <xdr:row>32</xdr:row>
      <xdr:rowOff>108585</xdr:rowOff>
    </xdr:from>
    <xdr:to>
      <xdr:col>9</xdr:col>
      <xdr:colOff>209550</xdr:colOff>
      <xdr:row>35</xdr:row>
      <xdr:rowOff>89535</xdr:rowOff>
    </xdr:to>
    <xdr:sp macro="" textlink="">
      <xdr:nvSpPr>
        <xdr:cNvPr id="24" name="Rectangle 23">
          <a:extLst>
            <a:ext uri="{FF2B5EF4-FFF2-40B4-BE49-F238E27FC236}">
              <a16:creationId xmlns:a16="http://schemas.microsoft.com/office/drawing/2014/main" id="{71520B91-DDD1-4C26-B134-CF27E12F4661}"/>
            </a:ext>
          </a:extLst>
        </xdr:cNvPr>
        <xdr:cNvSpPr/>
      </xdr:nvSpPr>
      <xdr:spPr>
        <a:xfrm>
          <a:off x="2007870" y="596074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latin typeface="Lucida Bright" panose="02040602050505020304" pitchFamily="18" charset="0"/>
            </a:rPr>
            <a:t>Standard Error</a:t>
          </a:r>
          <a:endParaRPr lang="en-US" sz="1600">
            <a:latin typeface="Lucida Bright" panose="02040602050505020304" pitchFamily="18" charset="0"/>
          </a:endParaRPr>
        </a:p>
      </xdr:txBody>
    </xdr:sp>
    <xdr:clientData/>
  </xdr:twoCellAnchor>
  <xdr:twoCellAnchor>
    <xdr:from>
      <xdr:col>10</xdr:col>
      <xdr:colOff>232410</xdr:colOff>
      <xdr:row>32</xdr:row>
      <xdr:rowOff>34290</xdr:rowOff>
    </xdr:from>
    <xdr:to>
      <xdr:col>12</xdr:col>
      <xdr:colOff>203835</xdr:colOff>
      <xdr:row>36</xdr:row>
      <xdr:rowOff>30479</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565785</xdr:colOff>
      <xdr:row>32</xdr:row>
      <xdr:rowOff>3810</xdr:rowOff>
    </xdr:from>
    <xdr:to>
      <xdr:col>15</xdr:col>
      <xdr:colOff>403860</xdr:colOff>
      <xdr:row>36</xdr:row>
      <xdr:rowOff>22859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3</xdr:col>
      <xdr:colOff>133350</xdr:colOff>
      <xdr:row>38</xdr:row>
      <xdr:rowOff>32385</xdr:rowOff>
    </xdr:from>
    <xdr:to>
      <xdr:col>9</xdr:col>
      <xdr:colOff>209550</xdr:colOff>
      <xdr:row>41</xdr:row>
      <xdr:rowOff>13335</xdr:rowOff>
    </xdr:to>
    <xdr:sp macro="" textlink="">
      <xdr:nvSpPr>
        <xdr:cNvPr id="33" name="Rectangle 32">
          <a:extLst>
            <a:ext uri="{FF2B5EF4-FFF2-40B4-BE49-F238E27FC236}">
              <a16:creationId xmlns:a16="http://schemas.microsoft.com/office/drawing/2014/main" id="{E9054ED4-B268-4788-B5BC-E18F3D8397FF}"/>
            </a:ext>
          </a:extLst>
        </xdr:cNvPr>
        <xdr:cNvSpPr/>
      </xdr:nvSpPr>
      <xdr:spPr>
        <a:xfrm>
          <a:off x="2007870" y="698182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Using</a:t>
          </a:r>
          <a:r>
            <a:rPr lang="en-US" sz="1600" baseline="0">
              <a:latin typeface="Lucida Bright" panose="02040602050505020304" pitchFamily="18" charset="0"/>
            </a:rPr>
            <a:t> Proportions</a:t>
          </a:r>
          <a:endParaRPr lang="en-US" sz="1600">
            <a:latin typeface="Lucida Bright" panose="02040602050505020304" pitchFamily="18" charset="0"/>
          </a:endParaRPr>
        </a:p>
      </xdr:txBody>
    </xdr:sp>
    <xdr:clientData/>
  </xdr:twoCellAnchor>
  <xdr:twoCellAnchor>
    <xdr:from>
      <xdr:col>9</xdr:col>
      <xdr:colOff>358140</xdr:colOff>
      <xdr:row>37</xdr:row>
      <xdr:rowOff>106681</xdr:rowOff>
    </xdr:from>
    <xdr:to>
      <xdr:col>15</xdr:col>
      <xdr:colOff>152400</xdr:colOff>
      <xdr:row>44</xdr:row>
      <xdr:rowOff>129541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𝑝</m:t>
                              </m:r>
                            </m:e>
                          </m:acc>
                          <m:r>
                            <a:rPr lang="en-US" sz="2000" i="0" baseline="0">
                              <a:latin typeface="Cambria Math" panose="02040503050406030204" pitchFamily="18" charset="0"/>
                            </a:rPr>
                            <m:t>⋅</m:t>
                          </m:r>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𝑞</m:t>
                              </m:r>
                            </m:e>
                          </m:acc>
                        </m:num>
                        <m:den>
                          <m:r>
                            <a:rPr lang="en-US" sz="2000" i="1" baseline="0">
                              <a:latin typeface="Cambria Math" panose="02040503050406030204" pitchFamily="18" charset="0"/>
                            </a:rPr>
                            <m:t>𝑛</m:t>
                          </m:r>
                        </m:den>
                      </m:f>
                    </m:e>
                  </m:rad>
                </m:oMath>
              </a14:m>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𝑝</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⋅𝑞</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𝑛</a:t>
              </a:r>
              <a:r>
                <a:rPr lang="en-US" sz="2000" i="0" baseline="0">
                  <a:solidFill>
                    <a:srgbClr val="836967"/>
                  </a:solidFill>
                  <a:latin typeface="Cambria Math" panose="02040503050406030204" pitchFamily="18" charset="0"/>
                </a:rPr>
                <a:t>)</a:t>
              </a:r>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3</xdr:col>
      <xdr:colOff>53340</xdr:colOff>
      <xdr:row>45</xdr:row>
      <xdr:rowOff>83820</xdr:rowOff>
    </xdr:from>
    <xdr:to>
      <xdr:col>9</xdr:col>
      <xdr:colOff>129540</xdr:colOff>
      <xdr:row>48</xdr:row>
      <xdr:rowOff>64770</xdr:rowOff>
    </xdr:to>
    <xdr:sp macro="" textlink="">
      <xdr:nvSpPr>
        <xdr:cNvPr id="41" name="Rectangle 40">
          <a:extLst>
            <a:ext uri="{FF2B5EF4-FFF2-40B4-BE49-F238E27FC236}">
              <a16:creationId xmlns:a16="http://schemas.microsoft.com/office/drawing/2014/main" id="{8ED70269-A908-4307-A314-AA3661AA68A9}"/>
            </a:ext>
          </a:extLst>
        </xdr:cNvPr>
        <xdr:cNvSpPr/>
      </xdr:nvSpPr>
      <xdr:spPr>
        <a:xfrm>
          <a:off x="1927860" y="8313420"/>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level</a:t>
          </a:r>
          <a:endParaRPr lang="en-US" sz="1600">
            <a:latin typeface="Lucida Bright" panose="02040602050505020304" pitchFamily="18" charset="0"/>
          </a:endParaRPr>
        </a:p>
      </xdr:txBody>
    </xdr:sp>
    <xdr:clientData/>
  </xdr:twoCellAnchor>
  <xdr:twoCellAnchor>
    <xdr:from>
      <xdr:col>10</xdr:col>
      <xdr:colOff>171450</xdr:colOff>
      <xdr:row>45</xdr:row>
      <xdr:rowOff>137160</xdr:rowOff>
    </xdr:from>
    <xdr:to>
      <xdr:col>12</xdr:col>
      <xdr:colOff>142875</xdr:colOff>
      <xdr:row>48</xdr:row>
      <xdr:rowOff>144779</xdr:rowOff>
    </xdr:to>
    <xdr:sp macro="" textlink="">
      <xdr:nvSpPr>
        <xdr:cNvPr id="42" name="TextBox 41">
          <a:extLst>
            <a:ext uri="{FF2B5EF4-FFF2-40B4-BE49-F238E27FC236}">
              <a16:creationId xmlns:a16="http://schemas.microsoft.com/office/drawing/2014/main" id="{78E5BA3C-F8A6-4711-A44E-99009757FB6F}"/>
            </a:ext>
          </a:extLst>
        </xdr:cNvPr>
        <xdr:cNvSpPr txBox="1"/>
      </xdr:nvSpPr>
      <xdr:spPr>
        <a:xfrm>
          <a:off x="6419850" y="8366760"/>
          <a:ext cx="1221105"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l-GR" sz="2000" baseline="0">
              <a:latin typeface="Calibri" panose="020F0502020204030204" pitchFamily="34" charset="0"/>
              <a:cs typeface="Calibri" panose="020F0502020204030204" pitchFamily="34" charset="0"/>
            </a:rPr>
            <a:t>α</a:t>
          </a:r>
          <a:endParaRPr lang="en-US" sz="2000" baseline="0"/>
        </a:p>
      </xdr:txBody>
    </xdr:sp>
    <xdr:clientData/>
  </xdr:twoCellAnchor>
  <xdr:twoCellAnchor>
    <xdr:from>
      <xdr:col>12</xdr:col>
      <xdr:colOff>129540</xdr:colOff>
      <xdr:row>45</xdr:row>
      <xdr:rowOff>144780</xdr:rowOff>
    </xdr:from>
    <xdr:to>
      <xdr:col>18</xdr:col>
      <xdr:colOff>266700</xdr:colOff>
      <xdr:row>48</xdr:row>
      <xdr:rowOff>152399</xdr:rowOff>
    </xdr:to>
    <xdr:sp macro="" textlink="">
      <xdr:nvSpPr>
        <xdr:cNvPr id="44" name="TextBox 43">
          <a:extLst>
            <a:ext uri="{FF2B5EF4-FFF2-40B4-BE49-F238E27FC236}">
              <a16:creationId xmlns:a16="http://schemas.microsoft.com/office/drawing/2014/main" id="{D301BFFD-44E0-4D90-ACEF-3D3F07D906F3}"/>
            </a:ext>
          </a:extLst>
        </xdr:cNvPr>
        <xdr:cNvSpPr txBox="1"/>
      </xdr:nvSpPr>
      <xdr:spPr>
        <a:xfrm>
          <a:off x="7627620" y="8374380"/>
          <a:ext cx="3886200"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aseline="0">
              <a:latin typeface="Calibri" panose="020F0502020204030204" pitchFamily="34" charset="0"/>
              <a:cs typeface="Calibri" panose="020F0502020204030204" pitchFamily="34" charset="0"/>
            </a:rPr>
            <a:t>= 1- confidence interval estimate</a:t>
          </a:r>
          <a:endParaRPr lang="en-US" sz="2000" baseline="0"/>
        </a:p>
      </xdr:txBody>
    </xdr:sp>
    <xdr:clientData/>
  </xdr:twoCellAnchor>
  <xdr:twoCellAnchor>
    <xdr:from>
      <xdr:col>14</xdr:col>
      <xdr:colOff>457201</xdr:colOff>
      <xdr:row>39</xdr:row>
      <xdr:rowOff>133351</xdr:rowOff>
    </xdr:from>
    <xdr:to>
      <xdr:col>16</xdr:col>
      <xdr:colOff>304801</xdr:colOff>
      <xdr:row>42</xdr:row>
      <xdr:rowOff>0</xdr:rowOff>
    </xdr:to>
    <xdr:sp macro="" textlink="">
      <xdr:nvSpPr>
        <xdr:cNvPr id="2" name="TextBox 1">
          <a:extLst>
            <a:ext uri="{FF2B5EF4-FFF2-40B4-BE49-F238E27FC236}">
              <a16:creationId xmlns:a16="http://schemas.microsoft.com/office/drawing/2014/main" id="{7FB2B5BA-F606-4407-9D1E-8CDBD2F41C88}"/>
            </a:ext>
          </a:extLst>
        </xdr:cNvPr>
        <xdr:cNvSpPr txBox="1"/>
      </xdr:nvSpPr>
      <xdr:spPr>
        <a:xfrm>
          <a:off x="8991601" y="7562851"/>
          <a:ext cx="1066800"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rgbClr val="C00000"/>
              </a:solidFill>
            </a:rPr>
            <a:t>Optional</a:t>
          </a:r>
          <a:endParaRPr lang="en-US" sz="1600" baseline="0">
            <a:solidFill>
              <a:srgbClr val="C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60" zoomScaleNormal="60" workbookViewId="0"/>
  </sheetViews>
  <sheetFormatPr defaultColWidth="9.140625" defaultRowHeight="15" x14ac:dyDescent="0.25"/>
  <cols>
    <col min="1" max="16384" width="9.140625" style="1"/>
  </cols>
  <sheetData>
    <row r="39" spans="15:17" x14ac:dyDescent="0.25">
      <c r="O39" s="83"/>
      <c r="P39" s="83"/>
      <c r="Q39" s="83"/>
    </row>
    <row r="40" spans="15:17" x14ac:dyDescent="0.25">
      <c r="O40" s="83"/>
      <c r="P40" s="83"/>
      <c r="Q40" s="83"/>
    </row>
    <row r="41" spans="15:17" x14ac:dyDescent="0.25">
      <c r="O41" s="83"/>
      <c r="P41" s="83"/>
      <c r="Q41" s="83"/>
    </row>
  </sheetData>
  <sheetProtection selectLockedCells="1" selectUnlockedCells="1"/>
  <mergeCells count="1">
    <mergeCell ref="O39:Q41"/>
  </mergeCells>
  <pageMargins left="0.7" right="0.7" top="0.75" bottom="0.7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70" zoomScaleNormal="70" workbookViewId="0"/>
  </sheetViews>
  <sheetFormatPr defaultColWidth="9.140625" defaultRowHeight="15" x14ac:dyDescent="0.25"/>
  <cols>
    <col min="1" max="16384" width="9.14062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1" spans="14:15" ht="14.45" customHeight="1" x14ac:dyDescent="0.25"/>
    <row r="12" spans="14:15" ht="14.45" customHeight="1" x14ac:dyDescent="0.25"/>
    <row r="15" spans="14:15" ht="15" customHeight="1" x14ac:dyDescent="0.25">
      <c r="N15" s="84">
        <f>STANDARDIZE(275,250,25)</f>
        <v>1</v>
      </c>
      <c r="O15" s="85"/>
    </row>
    <row r="16" spans="14:15" ht="15" customHeight="1" x14ac:dyDescent="0.25">
      <c r="N16" s="86"/>
      <c r="O16" s="87"/>
    </row>
    <row r="19" ht="15" customHeight="1" x14ac:dyDescent="0.25"/>
    <row r="20" ht="15" customHeight="1" x14ac:dyDescent="0.25"/>
    <row r="23" ht="15" customHeight="1" x14ac:dyDescent="0.25"/>
    <row r="24" ht="15" customHeight="1" x14ac:dyDescent="0.25"/>
    <row r="27" ht="15" customHeight="1" x14ac:dyDescent="0.25"/>
    <row r="28" ht="15" customHeight="1" x14ac:dyDescent="0.25"/>
    <row r="31" ht="15" customHeight="1" x14ac:dyDescent="0.25"/>
    <row r="32" ht="15" customHeight="1" x14ac:dyDescent="0.25"/>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21:Q28"/>
  <sheetViews>
    <sheetView zoomScale="70" zoomScaleNormal="70" workbookViewId="0">
      <selection activeCell="D9" sqref="D9"/>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2" width="9.140625" style="1"/>
    <col min="13" max="13" width="21.28515625" style="1" customWidth="1"/>
    <col min="14" max="14" width="24.42578125" style="1" customWidth="1"/>
    <col min="15" max="15" width="10.28515625" style="1" customWidth="1"/>
    <col min="16" max="16" width="9.140625" style="1"/>
    <col min="17" max="17" width="10.7109375" style="1" bestFit="1" customWidth="1"/>
    <col min="18" max="16384" width="9.140625" style="1"/>
  </cols>
  <sheetData>
    <row r="21" spans="5:17" ht="14.45" customHeight="1" x14ac:dyDescent="0.25"/>
    <row r="22" spans="5:17" ht="14.45" customHeight="1" x14ac:dyDescent="0.25"/>
    <row r="23" spans="5:17" ht="23.25" x14ac:dyDescent="0.25">
      <c r="E23" s="7"/>
      <c r="F23" s="88" t="s">
        <v>8</v>
      </c>
      <c r="G23" s="89"/>
      <c r="M23" s="7"/>
      <c r="N23" s="88" t="s">
        <v>8</v>
      </c>
      <c r="O23" s="89"/>
    </row>
    <row r="24" spans="5:17" ht="23.25" x14ac:dyDescent="0.25">
      <c r="E24" s="9" t="s">
        <v>3</v>
      </c>
      <c r="F24" s="10" t="s">
        <v>7</v>
      </c>
      <c r="G24" s="10" t="s">
        <v>6</v>
      </c>
      <c r="M24" s="9" t="s">
        <v>3</v>
      </c>
      <c r="N24" s="10" t="s">
        <v>7</v>
      </c>
      <c r="O24" s="10" t="s">
        <v>6</v>
      </c>
    </row>
    <row r="25" spans="5:17" ht="23.25" x14ac:dyDescent="0.35">
      <c r="E25" s="5" t="s">
        <v>5</v>
      </c>
      <c r="F25" s="6">
        <v>10</v>
      </c>
      <c r="G25" s="6">
        <v>10</v>
      </c>
      <c r="M25" s="5" t="s">
        <v>5</v>
      </c>
      <c r="N25" s="6">
        <v>10</v>
      </c>
      <c r="O25" s="6">
        <v>10</v>
      </c>
      <c r="Q25" s="28">
        <f>F25*F28+G25*G28</f>
        <v>10</v>
      </c>
    </row>
    <row r="26" spans="5:17" ht="23.25" x14ac:dyDescent="0.35">
      <c r="E26" s="5" t="s">
        <v>11</v>
      </c>
      <c r="F26" s="6">
        <v>12</v>
      </c>
      <c r="G26" s="6">
        <v>7</v>
      </c>
      <c r="M26" s="5" t="s">
        <v>11</v>
      </c>
      <c r="N26" s="6">
        <v>12</v>
      </c>
      <c r="O26" s="6">
        <v>7</v>
      </c>
      <c r="Q26" s="27">
        <f>N26*N28+O26*O28</f>
        <v>10.499999999999998</v>
      </c>
    </row>
    <row r="27" spans="5:17" ht="23.25" x14ac:dyDescent="0.35">
      <c r="E27" s="5" t="s">
        <v>4</v>
      </c>
      <c r="F27" s="6">
        <v>2</v>
      </c>
      <c r="G27" s="6">
        <v>-4</v>
      </c>
      <c r="M27" s="5" t="s">
        <v>4</v>
      </c>
      <c r="N27" s="6">
        <v>2</v>
      </c>
      <c r="O27" s="6">
        <v>-4</v>
      </c>
      <c r="Q27" s="29">
        <f>F27*F28+G27*G28</f>
        <v>0.19999999999999996</v>
      </c>
    </row>
    <row r="28" spans="5:17" ht="23.25" x14ac:dyDescent="0.25">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7:Q32"/>
  <sheetViews>
    <sheetView zoomScale="70" zoomScaleNormal="70" workbookViewId="0">
      <selection activeCell="J5" sqref="J5"/>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3" width="9.140625" style="1"/>
    <col min="14" max="14" width="22.5703125" style="1" customWidth="1"/>
    <col min="15" max="15" width="24.140625" style="1" customWidth="1"/>
    <col min="16" max="16" width="15.85546875" style="1" customWidth="1"/>
    <col min="17" max="17" width="10.7109375" style="1" bestFit="1" customWidth="1"/>
    <col min="18" max="16384" width="9.140625" style="1"/>
  </cols>
  <sheetData>
    <row r="17" spans="5:17" ht="23.25" x14ac:dyDescent="0.25">
      <c r="N17" s="7"/>
      <c r="O17" s="88" t="s">
        <v>8</v>
      </c>
      <c r="P17" s="89"/>
    </row>
    <row r="18" spans="5:17" ht="23.25" x14ac:dyDescent="0.25">
      <c r="N18" s="9" t="s">
        <v>3</v>
      </c>
      <c r="O18" s="10" t="s">
        <v>7</v>
      </c>
      <c r="P18" s="10" t="s">
        <v>6</v>
      </c>
    </row>
    <row r="19" spans="5:17" ht="23.25" x14ac:dyDescent="0.3">
      <c r="N19" s="5" t="s">
        <v>12</v>
      </c>
      <c r="O19" s="6">
        <v>10</v>
      </c>
      <c r="P19" s="6">
        <v>5</v>
      </c>
      <c r="Q19" s="24">
        <f>O19*O22+P19*P22</f>
        <v>7.5</v>
      </c>
    </row>
    <row r="20" spans="5:17" ht="23.25" x14ac:dyDescent="0.3">
      <c r="N20" s="5" t="s">
        <v>13</v>
      </c>
      <c r="O20" s="6">
        <v>12</v>
      </c>
      <c r="P20" s="6">
        <v>7</v>
      </c>
      <c r="Q20" s="24">
        <f>O20*O22+P20*P22</f>
        <v>9.5</v>
      </c>
    </row>
    <row r="21" spans="5:17" ht="23.25" x14ac:dyDescent="0.25">
      <c r="N21" s="5" t="s">
        <v>14</v>
      </c>
      <c r="O21" s="6">
        <v>20</v>
      </c>
      <c r="P21" s="6">
        <v>10</v>
      </c>
      <c r="Q21" s="25">
        <f>O21*O22+P21*P22</f>
        <v>15</v>
      </c>
    </row>
    <row r="22" spans="5:17" ht="23.25" x14ac:dyDescent="0.25">
      <c r="O22" s="22">
        <v>0.5</v>
      </c>
      <c r="P22" s="22">
        <v>0.5</v>
      </c>
    </row>
    <row r="25" spans="5:17" ht="23.25" x14ac:dyDescent="0.25">
      <c r="N25" s="7"/>
      <c r="O25" s="88" t="s">
        <v>8</v>
      </c>
      <c r="P25" s="89"/>
    </row>
    <row r="26" spans="5:17" ht="21" customHeight="1" x14ac:dyDescent="0.25">
      <c r="N26" s="9" t="s">
        <v>3</v>
      </c>
      <c r="O26" s="10" t="s">
        <v>7</v>
      </c>
      <c r="P26" s="10" t="s">
        <v>6</v>
      </c>
    </row>
    <row r="27" spans="5:17" ht="21.75" customHeight="1" x14ac:dyDescent="0.25">
      <c r="N27" s="5" t="s">
        <v>12</v>
      </c>
      <c r="O27" s="6">
        <v>10</v>
      </c>
      <c r="P27" s="6">
        <v>5</v>
      </c>
      <c r="Q27" s="23">
        <f>O27*0.7+P27*0.3</f>
        <v>8.5</v>
      </c>
    </row>
    <row r="28" spans="5:17" ht="23.25" x14ac:dyDescent="0.25">
      <c r="E28" s="7"/>
      <c r="F28" s="88" t="s">
        <v>8</v>
      </c>
      <c r="G28" s="89"/>
      <c r="N28" s="5" t="s">
        <v>13</v>
      </c>
      <c r="O28" s="6">
        <v>12</v>
      </c>
      <c r="P28" s="6">
        <v>7</v>
      </c>
      <c r="Q28" s="23">
        <f>O28*0.7+P28*0.3</f>
        <v>10.499999999999998</v>
      </c>
    </row>
    <row r="29" spans="5:17" ht="23.25" x14ac:dyDescent="0.25">
      <c r="E29" s="9" t="s">
        <v>3</v>
      </c>
      <c r="F29" s="10" t="s">
        <v>7</v>
      </c>
      <c r="G29" s="10" t="s">
        <v>6</v>
      </c>
      <c r="N29" s="5" t="s">
        <v>14</v>
      </c>
      <c r="O29" s="6">
        <v>20</v>
      </c>
      <c r="P29" s="6">
        <v>10</v>
      </c>
      <c r="Q29" s="26">
        <f>O29*0.7+P29*0.3</f>
        <v>17</v>
      </c>
    </row>
    <row r="30" spans="5:17" ht="23.25" x14ac:dyDescent="0.25">
      <c r="E30" s="5" t="s">
        <v>12</v>
      </c>
      <c r="F30" s="6">
        <v>10</v>
      </c>
      <c r="G30" s="6">
        <v>5</v>
      </c>
      <c r="O30" s="22">
        <v>0.7</v>
      </c>
      <c r="P30" s="22">
        <v>0.3</v>
      </c>
    </row>
    <row r="31" spans="5:17" ht="23.25" x14ac:dyDescent="0.25">
      <c r="E31" s="5" t="s">
        <v>13</v>
      </c>
      <c r="F31" s="6">
        <v>12</v>
      </c>
      <c r="G31" s="6">
        <v>7</v>
      </c>
    </row>
    <row r="32" spans="5:17" ht="23.25" x14ac:dyDescent="0.25">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J19:AH126"/>
  <sheetViews>
    <sheetView zoomScale="50" zoomScaleNormal="5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0" width="9.140625" style="1"/>
    <col min="11" max="11" width="39.140625" style="1" customWidth="1"/>
    <col min="12" max="12" width="33.42578125" style="1" customWidth="1"/>
    <col min="13" max="13" width="40.5703125" style="1" customWidth="1"/>
    <col min="14" max="14" width="28.140625" style="1" customWidth="1"/>
    <col min="15" max="15" width="11.140625" style="1" customWidth="1"/>
    <col min="16" max="16" width="10.85546875" style="1" bestFit="1" customWidth="1"/>
    <col min="17" max="17" width="38" style="1" customWidth="1"/>
    <col min="18" max="18" width="21.140625" style="1" customWidth="1"/>
    <col min="19" max="20" width="10.85546875" style="1" bestFit="1" customWidth="1"/>
    <col min="21" max="21" width="29.5703125" style="1" customWidth="1"/>
    <col min="22" max="23" width="10.85546875" style="1" bestFit="1" customWidth="1"/>
    <col min="24" max="26" width="10.85546875" style="1" customWidth="1"/>
    <col min="27" max="27" width="9.140625" style="1"/>
    <col min="28" max="28" width="33" style="1" customWidth="1"/>
    <col min="29" max="29" width="29.42578125" style="1" customWidth="1"/>
    <col min="30" max="31" width="16.42578125" style="1" customWidth="1"/>
    <col min="32" max="32" width="9.140625" style="1"/>
    <col min="33" max="33" width="16.28515625" style="1" customWidth="1"/>
    <col min="34" max="34" width="9.140625" style="1"/>
    <col min="35" max="35" width="16" style="1" customWidth="1"/>
    <col min="36" max="36" width="14.5703125" style="1" customWidth="1"/>
    <col min="37" max="16384" width="9.140625" style="1"/>
  </cols>
  <sheetData>
    <row r="19" spans="10:11" ht="28.5" x14ac:dyDescent="0.25">
      <c r="K19" s="75" t="s">
        <v>46</v>
      </c>
    </row>
    <row r="20" spans="10:11" ht="26.25" x14ac:dyDescent="0.4">
      <c r="J20" s="8">
        <v>1</v>
      </c>
      <c r="K20" s="60">
        <v>18.899999999999999</v>
      </c>
    </row>
    <row r="21" spans="10:11" ht="26.25" x14ac:dyDescent="0.4">
      <c r="J21" s="8">
        <v>2</v>
      </c>
      <c r="K21" s="60">
        <v>22.4</v>
      </c>
    </row>
    <row r="22" spans="10:11" ht="26.25" x14ac:dyDescent="0.4">
      <c r="J22" s="8">
        <v>3</v>
      </c>
      <c r="K22" s="60">
        <v>24.6</v>
      </c>
    </row>
    <row r="23" spans="10:11" ht="26.25" x14ac:dyDescent="0.4">
      <c r="J23" s="8">
        <v>4</v>
      </c>
      <c r="K23" s="60">
        <v>25.7</v>
      </c>
    </row>
    <row r="24" spans="10:11" ht="26.25" x14ac:dyDescent="0.4">
      <c r="J24" s="8">
        <v>5</v>
      </c>
      <c r="K24" s="60">
        <v>26.3</v>
      </c>
    </row>
    <row r="25" spans="10:11" ht="26.25" x14ac:dyDescent="0.4">
      <c r="J25" s="8">
        <v>6</v>
      </c>
      <c r="K25" s="60">
        <v>28.4</v>
      </c>
    </row>
    <row r="26" spans="10:11" ht="27.75" customHeight="1" x14ac:dyDescent="0.4">
      <c r="J26" s="8">
        <v>7</v>
      </c>
      <c r="K26" s="60">
        <v>21.7</v>
      </c>
    </row>
    <row r="27" spans="10:11" ht="35.25" customHeight="1" x14ac:dyDescent="0.4">
      <c r="J27" s="8">
        <v>8</v>
      </c>
      <c r="K27" s="60">
        <v>31</v>
      </c>
    </row>
    <row r="28" spans="10:11" ht="26.25" x14ac:dyDescent="0.4">
      <c r="J28" s="8">
        <v>9</v>
      </c>
      <c r="K28" s="60">
        <v>19</v>
      </c>
    </row>
    <row r="29" spans="10:11" ht="26.25" x14ac:dyDescent="0.4">
      <c r="J29" s="8">
        <v>10</v>
      </c>
      <c r="K29" s="60">
        <v>31.7</v>
      </c>
    </row>
    <row r="30" spans="10:11" ht="22.5" customHeight="1" x14ac:dyDescent="0.4">
      <c r="J30" s="8">
        <v>11</v>
      </c>
      <c r="K30" s="60">
        <v>17.399999999999999</v>
      </c>
    </row>
    <row r="31" spans="10:11" ht="22.5" customHeight="1" x14ac:dyDescent="0.4">
      <c r="J31" s="8">
        <v>12</v>
      </c>
      <c r="K31" s="60">
        <v>25.5</v>
      </c>
    </row>
    <row r="32" spans="10:11" ht="22.5" customHeight="1" x14ac:dyDescent="0.4">
      <c r="J32" s="8">
        <v>13</v>
      </c>
      <c r="K32" s="60">
        <v>20.100000000000001</v>
      </c>
    </row>
    <row r="33" spans="10:33" ht="22.5" customHeight="1" x14ac:dyDescent="0.4">
      <c r="J33" s="8">
        <v>14</v>
      </c>
      <c r="K33" s="60">
        <v>34.299999999999997</v>
      </c>
    </row>
    <row r="34" spans="10:33" ht="22.5" customHeight="1" x14ac:dyDescent="0.4">
      <c r="J34" s="8">
        <v>15</v>
      </c>
      <c r="K34" s="63">
        <v>25.9</v>
      </c>
    </row>
    <row r="35" spans="10:33" ht="22.5" customHeight="1" x14ac:dyDescent="0.4">
      <c r="J35" s="8">
        <v>16</v>
      </c>
      <c r="K35" s="60">
        <v>20.3</v>
      </c>
    </row>
    <row r="36" spans="10:33" ht="22.5" customHeight="1" x14ac:dyDescent="0.4">
      <c r="J36" s="8">
        <v>17</v>
      </c>
      <c r="K36" s="60">
        <v>21.6</v>
      </c>
    </row>
    <row r="37" spans="10:33" ht="26.25" x14ac:dyDescent="0.4">
      <c r="J37" s="8">
        <v>18</v>
      </c>
      <c r="K37" s="60">
        <v>25.8</v>
      </c>
    </row>
    <row r="38" spans="10:33" ht="25.5" customHeight="1" x14ac:dyDescent="0.4">
      <c r="J38" s="8">
        <v>18</v>
      </c>
      <c r="K38" s="60">
        <v>31.6</v>
      </c>
    </row>
    <row r="39" spans="10:33" ht="25.5" customHeight="1" x14ac:dyDescent="0.4">
      <c r="J39" s="8">
        <v>20</v>
      </c>
      <c r="K39" s="60">
        <v>28.8</v>
      </c>
    </row>
    <row r="40" spans="10:33" ht="15" customHeight="1" x14ac:dyDescent="0.25"/>
    <row r="41" spans="10:33" ht="15" customHeight="1" x14ac:dyDescent="0.25">
      <c r="K41" s="90">
        <f>SUM(K20:K39)</f>
        <v>501.00000000000006</v>
      </c>
    </row>
    <row r="42" spans="10:33" ht="15" customHeight="1" x14ac:dyDescent="0.25">
      <c r="K42" s="91"/>
    </row>
    <row r="43" spans="10:33" ht="27" x14ac:dyDescent="0.25">
      <c r="K43" s="92"/>
      <c r="AD43" s="64"/>
      <c r="AG43" s="64"/>
    </row>
    <row r="44" spans="10:33" ht="27" x14ac:dyDescent="0.25">
      <c r="AD44" s="64"/>
      <c r="AG44" s="64"/>
    </row>
    <row r="46" spans="10:33" ht="15" customHeight="1" x14ac:dyDescent="0.25">
      <c r="K46" s="99">
        <f>SUM(K20:K39)/20</f>
        <v>25.050000000000004</v>
      </c>
    </row>
    <row r="47" spans="10:33" ht="25.5" x14ac:dyDescent="0.25">
      <c r="K47" s="100"/>
      <c r="AB47" s="58"/>
    </row>
    <row r="48" spans="10:33" ht="15" customHeight="1" x14ac:dyDescent="0.25">
      <c r="K48" s="101"/>
    </row>
    <row r="53" spans="11:34" ht="25.5" x14ac:dyDescent="0.25">
      <c r="AB53" s="58"/>
      <c r="AD53" s="57"/>
      <c r="AE53" s="57"/>
      <c r="AG53" s="65"/>
      <c r="AH53" s="66"/>
    </row>
    <row r="58" spans="11:34" ht="27" x14ac:dyDescent="0.25">
      <c r="AG58" s="67"/>
    </row>
    <row r="59" spans="11:34" ht="15" customHeight="1" x14ac:dyDescent="0.25">
      <c r="Q59" s="56"/>
      <c r="R59" s="56"/>
      <c r="S59" s="56"/>
    </row>
    <row r="60" spans="11:34" ht="15" customHeight="1" x14ac:dyDescent="0.25">
      <c r="Q60" s="56"/>
      <c r="R60" s="56"/>
      <c r="S60" s="56"/>
    </row>
    <row r="61" spans="11:34" ht="15" customHeight="1" x14ac:dyDescent="0.25">
      <c r="Q61" s="56"/>
      <c r="R61" s="56"/>
      <c r="S61" s="56"/>
    </row>
    <row r="62" spans="11:34" ht="15" customHeight="1" x14ac:dyDescent="0.25">
      <c r="Q62" s="56"/>
      <c r="R62" s="56"/>
      <c r="S62" s="56"/>
    </row>
    <row r="63" spans="11:34" ht="23.25" thickBot="1" x14ac:dyDescent="0.3">
      <c r="V63" s="68"/>
    </row>
    <row r="64" spans="11:34" ht="33" customHeight="1" x14ac:dyDescent="0.55000000000000004">
      <c r="K64" s="61" t="s">
        <v>16</v>
      </c>
      <c r="L64" s="61"/>
    </row>
    <row r="65" spans="11:18" ht="29.25" customHeight="1" x14ac:dyDescent="0.45">
      <c r="K65" s="62"/>
      <c r="L65" s="62"/>
    </row>
    <row r="66" spans="11:18" ht="29.25" customHeight="1" x14ac:dyDescent="0.45">
      <c r="K66" s="62" t="s">
        <v>17</v>
      </c>
      <c r="L66" s="62">
        <v>25.050000000000004</v>
      </c>
    </row>
    <row r="67" spans="11:18" ht="29.25" customHeight="1" x14ac:dyDescent="0.45">
      <c r="K67" s="62" t="s">
        <v>18</v>
      </c>
      <c r="L67" s="62">
        <v>1.084835665459345</v>
      </c>
    </row>
    <row r="68" spans="11:18" ht="28.5" customHeight="1" x14ac:dyDescent="0.45">
      <c r="K68" s="62" t="s">
        <v>19</v>
      </c>
      <c r="L68" s="62">
        <v>25.6</v>
      </c>
      <c r="P68" s="56"/>
      <c r="Q68" s="56"/>
      <c r="R68" s="56"/>
    </row>
    <row r="69" spans="11:18" ht="31.5" customHeight="1" x14ac:dyDescent="0.45">
      <c r="K69" s="62" t="s">
        <v>20</v>
      </c>
      <c r="L69" s="62" t="e">
        <v>#N/A</v>
      </c>
      <c r="P69" s="56"/>
      <c r="Q69" s="56"/>
      <c r="R69" s="56"/>
    </row>
    <row r="70" spans="11:18" ht="46.5" customHeight="1" x14ac:dyDescent="0.45">
      <c r="K70" s="62" t="s">
        <v>21</v>
      </c>
      <c r="L70" s="76">
        <v>4.8515325847666322</v>
      </c>
      <c r="P70" s="56"/>
      <c r="Q70" s="56"/>
      <c r="R70" s="56"/>
    </row>
    <row r="71" spans="11:18" ht="34.5" customHeight="1" x14ac:dyDescent="0.45">
      <c r="K71" s="62" t="s">
        <v>22</v>
      </c>
      <c r="L71" s="62">
        <v>23.537368421052395</v>
      </c>
      <c r="P71" s="56"/>
      <c r="Q71" s="56"/>
      <c r="R71" s="56"/>
    </row>
    <row r="72" spans="11:18" ht="28.5" x14ac:dyDescent="0.45">
      <c r="K72" s="62" t="s">
        <v>23</v>
      </c>
      <c r="L72" s="62">
        <v>-0.88969480131814782</v>
      </c>
    </row>
    <row r="73" spans="11:18" ht="28.5" x14ac:dyDescent="0.45">
      <c r="K73" s="62" t="s">
        <v>24</v>
      </c>
      <c r="L73" s="62">
        <v>0.22702238495193847</v>
      </c>
    </row>
    <row r="74" spans="11:18" ht="28.5" x14ac:dyDescent="0.45">
      <c r="K74" s="62" t="s">
        <v>25</v>
      </c>
      <c r="L74" s="62">
        <v>16.899999999999999</v>
      </c>
    </row>
    <row r="75" spans="11:18" ht="28.5" x14ac:dyDescent="0.45">
      <c r="K75" s="62" t="s">
        <v>26</v>
      </c>
      <c r="L75" s="62">
        <v>17.399999999999999</v>
      </c>
    </row>
    <row r="76" spans="11:18" ht="28.5" x14ac:dyDescent="0.45">
      <c r="K76" s="62" t="s">
        <v>27</v>
      </c>
      <c r="L76" s="62">
        <v>34.299999999999997</v>
      </c>
    </row>
    <row r="77" spans="11:18" ht="28.5" x14ac:dyDescent="0.45">
      <c r="K77" s="62" t="s">
        <v>28</v>
      </c>
      <c r="L77" s="62">
        <v>501.00000000000006</v>
      </c>
    </row>
    <row r="90" spans="11:13" ht="15" customHeight="1" x14ac:dyDescent="0.25">
      <c r="K90" s="93" t="s">
        <v>42</v>
      </c>
      <c r="L90" s="94"/>
      <c r="M90" s="102">
        <f>_xlfn.NORM.S.INV(0.95)</f>
        <v>1.6448536269514715</v>
      </c>
    </row>
    <row r="91" spans="11:13" ht="15" customHeight="1" x14ac:dyDescent="0.25">
      <c r="K91" s="95"/>
      <c r="L91" s="96"/>
      <c r="M91" s="103"/>
    </row>
    <row r="92" spans="11:13" ht="15" customHeight="1" x14ac:dyDescent="0.25">
      <c r="K92" s="95"/>
      <c r="L92" s="96"/>
      <c r="M92" s="103"/>
    </row>
    <row r="93" spans="11:13" ht="15" customHeight="1" x14ac:dyDescent="0.25">
      <c r="K93" s="97"/>
      <c r="L93" s="98"/>
      <c r="M93" s="104"/>
    </row>
    <row r="101" ht="15" customHeight="1" x14ac:dyDescent="0.25"/>
    <row r="102" ht="15" customHeight="1" x14ac:dyDescent="0.25"/>
    <row r="108" ht="15" customHeight="1" x14ac:dyDescent="0.25"/>
    <row r="109" ht="15" customHeight="1" x14ac:dyDescent="0.25"/>
    <row r="110" ht="15" customHeight="1" x14ac:dyDescent="0.25"/>
    <row r="111" ht="15" customHeight="1" x14ac:dyDescent="0.25"/>
    <row r="112" ht="15" customHeight="1" x14ac:dyDescent="0.25"/>
    <row r="122" spans="11:12" x14ac:dyDescent="0.25">
      <c r="K122" s="105">
        <f>(1.6449^2*4.8515^2)/(0.5^2)</f>
        <v>254.73643343994607</v>
      </c>
      <c r="L122" s="106"/>
    </row>
    <row r="123" spans="11:12" x14ac:dyDescent="0.25">
      <c r="K123" s="107"/>
      <c r="L123" s="108"/>
    </row>
    <row r="124" spans="11:12" x14ac:dyDescent="0.25">
      <c r="K124" s="107"/>
      <c r="L124" s="108"/>
    </row>
    <row r="125" spans="11:12" x14ac:dyDescent="0.25">
      <c r="K125" s="107"/>
      <c r="L125" s="108"/>
    </row>
    <row r="126" spans="11:12" x14ac:dyDescent="0.25">
      <c r="K126" s="109"/>
      <c r="L126" s="110"/>
    </row>
  </sheetData>
  <mergeCells count="5">
    <mergeCell ref="K41:K43"/>
    <mergeCell ref="K90:L93"/>
    <mergeCell ref="K46:K48"/>
    <mergeCell ref="M90:M93"/>
    <mergeCell ref="K122:L126"/>
  </mergeCells>
  <pageMargins left="0.7" right="0.7" top="0.75" bottom="0.75"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17:T29"/>
  <sheetViews>
    <sheetView zoomScale="70" zoomScaleNormal="70" workbookViewId="0">
      <selection activeCell="G29" sqref="G29"/>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0"/>
      <c r="S17" s="51"/>
      <c r="T17" s="51"/>
    </row>
    <row r="18" spans="4:20" ht="15" customHeight="1" x14ac:dyDescent="0.25">
      <c r="R18" s="51"/>
      <c r="S18" s="52"/>
      <c r="T18" s="52"/>
    </row>
    <row r="24" spans="4:20" ht="26.25" x14ac:dyDescent="0.25">
      <c r="D24" s="53"/>
      <c r="E24" s="53"/>
    </row>
    <row r="25" spans="4:20" ht="26.25" x14ac:dyDescent="0.25">
      <c r="D25" s="53"/>
      <c r="E25" s="53"/>
    </row>
    <row r="26" spans="4:20" ht="26.25" x14ac:dyDescent="0.25">
      <c r="D26" s="53"/>
      <c r="E26" s="53"/>
    </row>
    <row r="27" spans="4:20" ht="26.25" x14ac:dyDescent="0.25">
      <c r="D27" s="53"/>
      <c r="E27" s="53"/>
    </row>
    <row r="28" spans="4:20" ht="26.25" x14ac:dyDescent="0.25">
      <c r="D28" s="53"/>
      <c r="E28" s="53"/>
    </row>
    <row r="29" spans="4:20" ht="26.25" x14ac:dyDescent="0.25">
      <c r="D29" s="53"/>
      <c r="E29" s="53"/>
    </row>
  </sheetData>
  <pageMargins left="0.7" right="0.7" top="0.75" bottom="0.75" header="0.3" footer="0.3"/>
  <pageSetup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8:Y51"/>
  <sheetViews>
    <sheetView zoomScale="70" zoomScaleNormal="70" workbookViewId="0">
      <selection activeCell="J30" sqref="J30"/>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41"/>
      <c r="C28" s="41"/>
      <c r="D28" s="41"/>
      <c r="E28" s="41"/>
      <c r="F28" s="41"/>
      <c r="M28"/>
      <c r="N28"/>
      <c r="O28"/>
      <c r="P28"/>
      <c r="Q28"/>
      <c r="R28"/>
      <c r="S28"/>
      <c r="T28"/>
      <c r="U28"/>
      <c r="V28"/>
      <c r="W28"/>
      <c r="X28"/>
      <c r="Y28"/>
    </row>
    <row r="29" spans="2:25" x14ac:dyDescent="0.25">
      <c r="B29" s="41"/>
      <c r="C29" s="41"/>
      <c r="D29" s="41"/>
      <c r="E29" s="41"/>
      <c r="F29" s="41"/>
      <c r="I29" s="41"/>
      <c r="J29" s="41"/>
      <c r="K29" s="41"/>
      <c r="L29" s="41"/>
      <c r="M29"/>
      <c r="N29"/>
      <c r="O29"/>
      <c r="P29"/>
      <c r="Q29"/>
      <c r="R29"/>
      <c r="S29"/>
      <c r="T29"/>
      <c r="U29"/>
      <c r="V29"/>
      <c r="W29"/>
      <c r="X29"/>
      <c r="Y29"/>
    </row>
    <row r="30" spans="2:25" ht="15" customHeight="1" x14ac:dyDescent="0.25">
      <c r="B30" s="41"/>
      <c r="C30" s="41"/>
      <c r="D30" s="41"/>
      <c r="E30" s="41"/>
      <c r="F30" s="41"/>
      <c r="I30" s="41"/>
      <c r="J30" s="41"/>
      <c r="K30" s="41"/>
      <c r="L30" s="41"/>
    </row>
    <row r="31" spans="2:25" ht="15" customHeight="1" x14ac:dyDescent="0.25">
      <c r="B31" s="41"/>
      <c r="C31" s="41"/>
      <c r="D31" s="41"/>
      <c r="E31" s="41"/>
      <c r="F31" s="41"/>
      <c r="G31" s="41"/>
      <c r="H31" s="41"/>
      <c r="I31" s="41"/>
      <c r="J31" s="41"/>
      <c r="K31" s="41"/>
      <c r="L31" s="41"/>
    </row>
    <row r="32" spans="2:25" ht="15" customHeight="1" x14ac:dyDescent="0.25">
      <c r="B32" s="41"/>
      <c r="C32" s="41"/>
      <c r="D32" s="41"/>
      <c r="E32" s="41"/>
      <c r="F32" s="41"/>
      <c r="G32" s="41"/>
      <c r="H32" s="41"/>
      <c r="I32" s="41"/>
      <c r="J32" s="41"/>
      <c r="K32" s="41"/>
      <c r="L32" s="41"/>
    </row>
    <row r="33" spans="2:19" ht="15" customHeight="1" x14ac:dyDescent="0.25">
      <c r="B33" s="41"/>
      <c r="C33" s="41"/>
      <c r="D33" s="41"/>
      <c r="E33" s="41"/>
      <c r="F33" s="41"/>
      <c r="G33" s="42">
        <v>121</v>
      </c>
      <c r="H33" s="43"/>
      <c r="I33" s="41"/>
      <c r="J33" s="41"/>
      <c r="K33" s="41"/>
      <c r="L33" s="41"/>
    </row>
    <row r="34" spans="2:19" x14ac:dyDescent="0.25">
      <c r="B34" s="41"/>
      <c r="C34" s="41"/>
      <c r="D34" s="41"/>
      <c r="E34" s="41"/>
      <c r="F34" s="41"/>
      <c r="I34" s="41"/>
      <c r="J34" s="41"/>
      <c r="K34" s="41"/>
      <c r="L34" s="41"/>
    </row>
    <row r="35" spans="2:19" ht="23.25" x14ac:dyDescent="0.25">
      <c r="C35" s="44"/>
      <c r="D35" s="44"/>
      <c r="E35" s="44"/>
      <c r="F35" s="44"/>
      <c r="G35" s="41"/>
      <c r="H35" s="41"/>
      <c r="I35" s="41">
        <v>2000</v>
      </c>
      <c r="J35" s="45"/>
      <c r="K35" s="41"/>
      <c r="L35" s="41"/>
      <c r="M35" s="41"/>
    </row>
    <row r="36" spans="2:19" x14ac:dyDescent="0.25">
      <c r="C36" s="41"/>
      <c r="D36" s="41"/>
      <c r="E36" s="41"/>
      <c r="F36" s="41"/>
      <c r="G36" s="41"/>
      <c r="H36" s="41">
        <v>1</v>
      </c>
      <c r="I36" s="41"/>
      <c r="J36" s="41"/>
      <c r="K36" s="41"/>
      <c r="L36" s="41"/>
      <c r="M36" s="41"/>
    </row>
    <row r="37" spans="2:19" x14ac:dyDescent="0.25">
      <c r="C37" s="41"/>
      <c r="D37" s="41"/>
      <c r="E37" s="41"/>
      <c r="F37" s="41"/>
      <c r="G37" s="41"/>
      <c r="H37" s="41"/>
      <c r="I37" s="41"/>
      <c r="J37" s="41"/>
      <c r="K37" s="41"/>
      <c r="L37" s="41"/>
      <c r="M37" s="41"/>
    </row>
    <row r="38" spans="2:19" x14ac:dyDescent="0.25">
      <c r="C38" s="41"/>
      <c r="D38" s="41"/>
      <c r="E38" s="41"/>
      <c r="F38" s="41"/>
      <c r="G38" s="41"/>
      <c r="H38" s="41"/>
      <c r="I38" s="41"/>
      <c r="J38" s="41"/>
      <c r="K38" s="111"/>
      <c r="L38" s="41"/>
      <c r="M38" s="41"/>
    </row>
    <row r="39" spans="2:19" x14ac:dyDescent="0.25">
      <c r="C39" s="41"/>
      <c r="D39" s="41"/>
      <c r="E39" s="41"/>
      <c r="F39" s="41"/>
      <c r="G39" s="41"/>
      <c r="H39" s="41"/>
      <c r="I39" s="41"/>
      <c r="J39" s="41"/>
      <c r="K39" s="111"/>
      <c r="L39" s="41"/>
      <c r="M39" s="41"/>
    </row>
    <row r="40" spans="2:19" x14ac:dyDescent="0.25">
      <c r="C40" s="41"/>
      <c r="D40" s="41"/>
      <c r="E40" s="112"/>
      <c r="F40" s="112"/>
      <c r="G40" s="112"/>
      <c r="H40" s="112"/>
      <c r="I40" s="41"/>
      <c r="J40" s="41"/>
      <c r="K40" s="41"/>
      <c r="L40" s="41"/>
      <c r="M40" s="41"/>
    </row>
    <row r="41" spans="2:19" x14ac:dyDescent="0.25">
      <c r="C41" s="41"/>
      <c r="D41" s="41"/>
      <c r="E41" s="112"/>
      <c r="F41" s="112"/>
      <c r="G41" s="112"/>
      <c r="H41" s="112"/>
      <c r="I41" s="41"/>
      <c r="J41" s="41"/>
      <c r="K41" s="41"/>
      <c r="L41" s="41"/>
      <c r="M41" s="41"/>
    </row>
    <row r="42" spans="2:19" ht="15" customHeight="1" x14ac:dyDescent="0.25">
      <c r="C42" s="41"/>
      <c r="D42" s="41"/>
      <c r="E42" s="41"/>
      <c r="F42" s="41"/>
      <c r="G42" s="41"/>
      <c r="H42" s="41"/>
      <c r="I42" s="41"/>
      <c r="J42" s="41"/>
      <c r="K42" s="41"/>
      <c r="L42" s="41"/>
      <c r="M42" s="46"/>
      <c r="N42" s="47">
        <v>75</v>
      </c>
      <c r="O42" s="47"/>
      <c r="P42" s="47">
        <v>98</v>
      </c>
      <c r="Q42" s="46"/>
      <c r="R42" s="46"/>
      <c r="S42" s="41"/>
    </row>
    <row r="43" spans="2:19" x14ac:dyDescent="0.25">
      <c r="M43" s="46"/>
      <c r="N43" s="47">
        <v>45</v>
      </c>
      <c r="O43" s="47"/>
      <c r="P43" s="47">
        <v>37</v>
      </c>
      <c r="Q43" s="46"/>
      <c r="R43" s="46"/>
    </row>
    <row r="44" spans="2:19" x14ac:dyDescent="0.25">
      <c r="M44" s="46"/>
      <c r="N44" s="47">
        <v>25</v>
      </c>
      <c r="O44" s="47"/>
      <c r="P44" s="47">
        <v>43</v>
      </c>
      <c r="Q44" s="46"/>
      <c r="R44" s="46"/>
    </row>
    <row r="45" spans="2:19" x14ac:dyDescent="0.25">
      <c r="M45" s="46"/>
      <c r="N45" s="47">
        <v>100</v>
      </c>
      <c r="O45" s="47"/>
      <c r="P45" s="47">
        <v>61</v>
      </c>
      <c r="Q45" s="46"/>
      <c r="R45" s="46"/>
    </row>
    <row r="46" spans="2:19" x14ac:dyDescent="0.25">
      <c r="M46" s="46"/>
      <c r="N46" s="47">
        <v>100</v>
      </c>
      <c r="O46" s="47"/>
      <c r="P46" s="47">
        <v>30</v>
      </c>
      <c r="Q46" s="46"/>
      <c r="R46" s="46"/>
    </row>
    <row r="47" spans="2:19" x14ac:dyDescent="0.25">
      <c r="M47" s="46"/>
      <c r="N47" s="48"/>
      <c r="O47" s="48"/>
      <c r="P47" s="46"/>
      <c r="Q47" s="46"/>
      <c r="R47" s="46"/>
    </row>
    <row r="48" spans="2:19" x14ac:dyDescent="0.25">
      <c r="M48" s="46"/>
      <c r="N48" s="48"/>
      <c r="O48" s="48"/>
      <c r="P48" s="46"/>
      <c r="Q48" s="46"/>
      <c r="R48" s="46"/>
    </row>
    <row r="51" spans="20:20" x14ac:dyDescent="0.25">
      <c r="T51" s="49"/>
    </row>
  </sheetData>
  <mergeCells count="3">
    <mergeCell ref="K38:K39"/>
    <mergeCell ref="E40:F41"/>
    <mergeCell ref="G40:H41"/>
  </mergeCells>
  <pageMargins left="0.7" right="0.7"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1:Z167"/>
  <sheetViews>
    <sheetView zoomScale="70" zoomScaleNormal="70" workbookViewId="0">
      <selection activeCell="AB48" sqref="AB48"/>
    </sheetView>
  </sheetViews>
  <sheetFormatPr defaultColWidth="9.140625" defaultRowHeight="15" x14ac:dyDescent="0.25"/>
  <cols>
    <col min="1" max="3" width="9.140625" style="1"/>
    <col min="4" max="4" width="10.42578125" style="1" customWidth="1"/>
    <col min="5" max="5" width="10.140625" style="1" bestFit="1" customWidth="1"/>
    <col min="6" max="6" width="11.42578125" style="1" bestFit="1" customWidth="1"/>
    <col min="7" max="8" width="10.140625" style="1" bestFit="1" customWidth="1"/>
    <col min="9" max="11" width="9.140625" style="1"/>
    <col min="12" max="12" width="13.7109375" style="1" customWidth="1"/>
    <col min="13" max="13" width="6.42578125" style="1" customWidth="1"/>
    <col min="14" max="14" width="13.14062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17.85546875" style="1" customWidth="1"/>
    <col min="23" max="23" width="16.85546875" style="1" customWidth="1"/>
    <col min="24" max="24" width="17.7109375" style="1" customWidth="1"/>
    <col min="25" max="25" width="14.85546875" style="1" customWidth="1"/>
    <col min="26" max="26" width="19.140625" style="1" customWidth="1"/>
    <col min="27" max="27" width="9.140625" style="1"/>
    <col min="28" max="28" width="21.5703125" style="1" customWidth="1"/>
    <col min="29" max="29" width="9.140625" style="1"/>
    <col min="30" max="30" width="15.42578125" style="1" customWidth="1"/>
    <col min="31" max="16384" width="9.140625" style="1"/>
  </cols>
  <sheetData>
    <row r="11" spans="22:26" ht="15.75" thickBot="1" x14ac:dyDescent="0.3"/>
    <row r="12" spans="22:26" ht="25.5" x14ac:dyDescent="0.25">
      <c r="V12" s="71">
        <v>0</v>
      </c>
      <c r="Y12" s="73" t="s">
        <v>16</v>
      </c>
      <c r="Z12" s="73"/>
    </row>
    <row r="13" spans="22:26" ht="25.5" x14ac:dyDescent="0.25">
      <c r="V13" s="71">
        <v>2.2000000000000002</v>
      </c>
      <c r="Y13"/>
      <c r="Z13"/>
    </row>
    <row r="14" spans="22:26" ht="31.5" x14ac:dyDescent="0.5">
      <c r="V14" s="71">
        <v>1.43</v>
      </c>
      <c r="Y14" t="s">
        <v>17</v>
      </c>
      <c r="Z14" s="78">
        <v>1.3055000000000001</v>
      </c>
    </row>
    <row r="15" spans="22:26" ht="25.5" x14ac:dyDescent="0.25">
      <c r="V15" s="71">
        <v>2</v>
      </c>
      <c r="Y15" t="s">
        <v>18</v>
      </c>
      <c r="Z15" s="80">
        <v>0.40828877486922233</v>
      </c>
    </row>
    <row r="16" spans="22:26" ht="25.5" x14ac:dyDescent="0.25">
      <c r="V16" s="71">
        <v>2.4700000000000002</v>
      </c>
      <c r="Y16" t="s">
        <v>19</v>
      </c>
      <c r="Z16">
        <v>1.83</v>
      </c>
    </row>
    <row r="17" spans="3:26" ht="25.5" x14ac:dyDescent="0.25">
      <c r="V17" s="71">
        <v>1.83</v>
      </c>
      <c r="Y17" t="s">
        <v>20</v>
      </c>
      <c r="Z17">
        <v>1</v>
      </c>
    </row>
    <row r="18" spans="3:26" ht="28.5" x14ac:dyDescent="0.45">
      <c r="V18" s="71">
        <v>1</v>
      </c>
      <c r="Y18" t="s">
        <v>21</v>
      </c>
      <c r="Z18" s="79">
        <v>1.825922910115378</v>
      </c>
    </row>
    <row r="19" spans="3:26" ht="25.5" x14ac:dyDescent="0.25">
      <c r="V19" s="71">
        <v>4.34</v>
      </c>
      <c r="Y19" t="s">
        <v>22</v>
      </c>
      <c r="Z19">
        <v>3.3339944736842111</v>
      </c>
    </row>
    <row r="20" spans="3:26" ht="25.5" x14ac:dyDescent="0.25">
      <c r="V20" s="71">
        <v>2.58</v>
      </c>
      <c r="Y20" t="s">
        <v>23</v>
      </c>
      <c r="Z20">
        <v>1.8689078802758949</v>
      </c>
    </row>
    <row r="21" spans="3:26" ht="23.25" customHeight="1" x14ac:dyDescent="0.25">
      <c r="V21" s="71">
        <v>2.46</v>
      </c>
      <c r="Y21" t="s">
        <v>24</v>
      </c>
      <c r="Z21">
        <v>-1.1875872933796372</v>
      </c>
    </row>
    <row r="22" spans="3:26" ht="25.5" x14ac:dyDescent="0.25">
      <c r="V22" s="71">
        <v>-0.36</v>
      </c>
      <c r="Y22" t="s">
        <v>25</v>
      </c>
      <c r="Z22">
        <v>7.9399999999999995</v>
      </c>
    </row>
    <row r="23" spans="3:26" ht="25.5" x14ac:dyDescent="0.25">
      <c r="V23" s="71">
        <v>-2.1</v>
      </c>
      <c r="Y23" t="s">
        <v>26</v>
      </c>
      <c r="Z23">
        <v>-3.6</v>
      </c>
    </row>
    <row r="24" spans="3:26" ht="25.5" x14ac:dyDescent="0.25">
      <c r="V24" s="71">
        <v>-3.6</v>
      </c>
      <c r="Y24" t="s">
        <v>27</v>
      </c>
      <c r="Z24">
        <v>4.34</v>
      </c>
    </row>
    <row r="25" spans="3:26" ht="25.5" x14ac:dyDescent="0.25">
      <c r="V25" s="71">
        <v>1</v>
      </c>
      <c r="Y25" t="s">
        <v>28</v>
      </c>
      <c r="Z25">
        <v>26.110000000000003</v>
      </c>
    </row>
    <row r="26" spans="3:26" ht="26.25" thickBot="1" x14ac:dyDescent="0.3">
      <c r="V26" s="71">
        <v>0</v>
      </c>
      <c r="Y26" s="72" t="s">
        <v>29</v>
      </c>
      <c r="Z26" s="72">
        <v>20</v>
      </c>
    </row>
    <row r="27" spans="3:26" ht="25.5" x14ac:dyDescent="0.25">
      <c r="V27" s="71">
        <v>2.7</v>
      </c>
    </row>
    <row r="28" spans="3:26" ht="25.5" x14ac:dyDescent="0.25">
      <c r="C28" s="41"/>
      <c r="D28" s="41"/>
      <c r="E28" s="112"/>
      <c r="F28" s="112"/>
      <c r="G28" s="112"/>
      <c r="H28" s="112"/>
      <c r="I28" s="41"/>
      <c r="J28" s="41"/>
      <c r="K28" s="41"/>
      <c r="L28" s="41"/>
      <c r="M28" s="41"/>
      <c r="V28" s="71">
        <v>1.83</v>
      </c>
    </row>
    <row r="29" spans="3:26" ht="27" customHeight="1" x14ac:dyDescent="0.35">
      <c r="C29" s="41"/>
      <c r="D29" s="69"/>
      <c r="G29" s="69"/>
      <c r="H29" s="70"/>
      <c r="I29" s="41"/>
      <c r="J29" s="46"/>
      <c r="K29" s="46"/>
      <c r="L29" s="46"/>
      <c r="M29" s="46"/>
      <c r="N29" s="46"/>
      <c r="O29" s="46"/>
      <c r="P29" s="47">
        <v>98</v>
      </c>
      <c r="Q29" s="46"/>
      <c r="R29" s="46"/>
      <c r="S29" s="41"/>
      <c r="V29" s="71">
        <v>2.99</v>
      </c>
    </row>
    <row r="30" spans="3:26" ht="25.5" x14ac:dyDescent="0.35">
      <c r="D30" s="69"/>
      <c r="E30" s="69"/>
      <c r="F30" s="69"/>
      <c r="G30" s="69"/>
      <c r="H30" s="70"/>
      <c r="J30" s="46"/>
      <c r="K30" s="46"/>
      <c r="L30" s="46"/>
      <c r="M30" s="46"/>
      <c r="N30" s="46"/>
      <c r="O30" s="46"/>
      <c r="P30" s="47">
        <v>37</v>
      </c>
      <c r="Q30" s="46"/>
      <c r="R30" s="46"/>
      <c r="V30" s="71">
        <v>1</v>
      </c>
    </row>
    <row r="31" spans="3:26" ht="25.5" x14ac:dyDescent="0.35">
      <c r="D31" s="69"/>
      <c r="E31" s="69"/>
      <c r="F31" s="69"/>
      <c r="G31" s="69"/>
      <c r="H31" s="70"/>
      <c r="J31" s="46"/>
      <c r="K31" s="46"/>
      <c r="L31" s="46"/>
      <c r="M31" s="46"/>
      <c r="N31" s="46"/>
      <c r="O31" s="46"/>
      <c r="P31" s="47">
        <v>43</v>
      </c>
      <c r="Q31" s="46"/>
      <c r="R31" s="46"/>
      <c r="V31" s="71">
        <v>2.34</v>
      </c>
    </row>
    <row r="32" spans="3:26" ht="25.5" x14ac:dyDescent="0.35">
      <c r="D32" s="69"/>
      <c r="E32" s="69"/>
      <c r="F32" s="69"/>
      <c r="G32" s="69"/>
      <c r="H32" s="70"/>
      <c r="M32" s="46"/>
      <c r="N32" s="47">
        <v>100</v>
      </c>
      <c r="O32" s="47"/>
      <c r="P32" s="47">
        <v>61</v>
      </c>
      <c r="Q32" s="46"/>
      <c r="R32" s="46"/>
    </row>
    <row r="33" spans="4:25" ht="25.5" x14ac:dyDescent="0.35">
      <c r="D33" s="69"/>
      <c r="E33" s="69"/>
      <c r="F33" s="69"/>
      <c r="G33" s="69"/>
      <c r="H33" s="70"/>
      <c r="M33" s="46"/>
      <c r="N33" s="47">
        <v>100</v>
      </c>
      <c r="O33" s="47"/>
      <c r="P33" s="47">
        <v>30</v>
      </c>
      <c r="Q33" s="46"/>
      <c r="R33" s="46"/>
      <c r="Y33" s="115">
        <f>SQRT(20)</f>
        <v>4.4721359549995796</v>
      </c>
    </row>
    <row r="34" spans="4:25" x14ac:dyDescent="0.25">
      <c r="M34" s="46"/>
      <c r="N34" s="48"/>
      <c r="O34" s="48"/>
      <c r="P34" s="46"/>
      <c r="Q34" s="46"/>
      <c r="R34" s="46"/>
      <c r="Y34" s="116"/>
    </row>
    <row r="35" spans="4:25" x14ac:dyDescent="0.25">
      <c r="M35" s="46"/>
      <c r="N35" s="48"/>
      <c r="O35" s="48"/>
      <c r="P35" s="46"/>
      <c r="Q35" s="46"/>
      <c r="R35" s="46"/>
    </row>
    <row r="37" spans="4:25" x14ac:dyDescent="0.25">
      <c r="V37" s="115">
        <f>1.82592/4.4721</f>
        <v>0.40829140672167435</v>
      </c>
      <c r="Y37" s="120"/>
    </row>
    <row r="38" spans="4:25" x14ac:dyDescent="0.25">
      <c r="T38" s="49"/>
      <c r="V38" s="116"/>
      <c r="Y38" s="121"/>
    </row>
    <row r="44" spans="4:25" ht="15" customHeight="1" x14ac:dyDescent="0.25"/>
    <row r="45" spans="4:25" ht="15" customHeight="1" x14ac:dyDescent="0.25">
      <c r="U45" s="122" t="s">
        <v>44</v>
      </c>
      <c r="V45" s="115">
        <f>TINV(0.1,19)</f>
        <v>1.7291328115213698</v>
      </c>
    </row>
    <row r="46" spans="4:25" ht="15" customHeight="1" x14ac:dyDescent="0.25">
      <c r="U46" s="122"/>
      <c r="V46" s="116"/>
    </row>
    <row r="53" spans="22:26" ht="15" customHeight="1" x14ac:dyDescent="0.25">
      <c r="V53" s="115">
        <f>TINV(0.1,19)</f>
        <v>1.7291328115213698</v>
      </c>
      <c r="W53" s="117" t="s">
        <v>47</v>
      </c>
      <c r="X53" s="115">
        <f>1.82592/4.4721</f>
        <v>0.40829140672167435</v>
      </c>
      <c r="Y53" s="117" t="s">
        <v>41</v>
      </c>
      <c r="Z53" s="113">
        <f>V53*X53</f>
        <v>0.70599006802466391</v>
      </c>
    </row>
    <row r="54" spans="22:26" ht="15" customHeight="1" x14ac:dyDescent="0.25">
      <c r="V54" s="116"/>
      <c r="W54" s="117"/>
      <c r="X54" s="116"/>
      <c r="Y54" s="117"/>
      <c r="Z54" s="114"/>
    </row>
    <row r="57" spans="22:26" ht="15" customHeight="1" x14ac:dyDescent="0.25">
      <c r="V57" s="115">
        <v>1.3055000000000001</v>
      </c>
      <c r="W57" s="117" t="s">
        <v>43</v>
      </c>
      <c r="X57" s="113">
        <f>Z53</f>
        <v>0.70599006802466391</v>
      </c>
      <c r="Y57" s="117" t="s">
        <v>41</v>
      </c>
      <c r="Z57" s="113">
        <f>V57+X57</f>
        <v>2.0114900680246639</v>
      </c>
    </row>
    <row r="58" spans="22:26" ht="15" customHeight="1" x14ac:dyDescent="0.25">
      <c r="V58" s="116"/>
      <c r="W58" s="117"/>
      <c r="X58" s="114"/>
      <c r="Y58" s="117"/>
      <c r="Z58" s="114"/>
    </row>
    <row r="61" spans="22:26" ht="21.75" customHeight="1" x14ac:dyDescent="0.25">
      <c r="V61" s="115">
        <v>1.3055000000000001</v>
      </c>
      <c r="W61" s="117" t="s">
        <v>40</v>
      </c>
      <c r="X61" s="113">
        <f>X57</f>
        <v>0.70599006802466391</v>
      </c>
      <c r="Y61" s="117" t="s">
        <v>41</v>
      </c>
      <c r="Z61" s="113">
        <f>V61-X61</f>
        <v>0.5995099319753362</v>
      </c>
    </row>
    <row r="62" spans="22:26" ht="15" customHeight="1" x14ac:dyDescent="0.25">
      <c r="V62" s="116"/>
      <c r="W62" s="117"/>
      <c r="X62" s="114"/>
      <c r="Y62" s="117"/>
      <c r="Z62" s="114"/>
    </row>
    <row r="98" spans="21:25" x14ac:dyDescent="0.25">
      <c r="U98" s="118"/>
      <c r="V98" s="118"/>
      <c r="W98" s="118"/>
    </row>
    <row r="99" spans="21:25" x14ac:dyDescent="0.25">
      <c r="U99" s="118"/>
      <c r="V99" s="118"/>
      <c r="W99" s="118"/>
    </row>
    <row r="100" spans="21:25" x14ac:dyDescent="0.25">
      <c r="U100" s="118"/>
      <c r="V100" s="118"/>
      <c r="W100" s="118"/>
    </row>
    <row r="101" spans="21:25" x14ac:dyDescent="0.25">
      <c r="V101" s="119"/>
      <c r="W101" s="119"/>
      <c r="X101" s="119"/>
    </row>
    <row r="102" spans="21:25" x14ac:dyDescent="0.25">
      <c r="V102" s="119"/>
      <c r="W102" s="119"/>
      <c r="X102" s="119"/>
    </row>
    <row r="103" spans="21:25" x14ac:dyDescent="0.25">
      <c r="V103" s="119"/>
      <c r="W103" s="119"/>
      <c r="X103" s="119"/>
    </row>
    <row r="105" spans="21:25" x14ac:dyDescent="0.25">
      <c r="W105" s="119"/>
      <c r="X105" s="119"/>
      <c r="Y105" s="119"/>
    </row>
    <row r="106" spans="21:25" x14ac:dyDescent="0.25">
      <c r="W106" s="119"/>
      <c r="X106" s="119"/>
      <c r="Y106" s="119"/>
    </row>
    <row r="107" spans="21:25" x14ac:dyDescent="0.25">
      <c r="W107" s="119"/>
      <c r="X107" s="119"/>
      <c r="Y107" s="119"/>
    </row>
    <row r="132" ht="15" customHeight="1" x14ac:dyDescent="0.25"/>
    <row r="133" ht="15" customHeight="1" x14ac:dyDescent="0.25"/>
    <row r="134" ht="15" customHeight="1" x14ac:dyDescent="0.25"/>
    <row r="135" ht="15" customHeight="1" x14ac:dyDescent="0.25"/>
    <row r="140" ht="15" customHeight="1" x14ac:dyDescent="0.25"/>
    <row r="141" ht="15" customHeight="1" x14ac:dyDescent="0.25"/>
    <row r="142" ht="15" customHeight="1" x14ac:dyDescent="0.25"/>
    <row r="143" ht="15" customHeight="1" x14ac:dyDescent="0.25"/>
    <row r="164" ht="15" customHeight="1" x14ac:dyDescent="0.25"/>
    <row r="165" ht="15" customHeight="1" x14ac:dyDescent="0.25"/>
    <row r="166" ht="15" customHeight="1" x14ac:dyDescent="0.25"/>
    <row r="167" ht="15" customHeight="1" x14ac:dyDescent="0.25"/>
  </sheetData>
  <mergeCells count="25">
    <mergeCell ref="E28:F28"/>
    <mergeCell ref="G28:H28"/>
    <mergeCell ref="V37:V38"/>
    <mergeCell ref="Y37:Y38"/>
    <mergeCell ref="U45:U46"/>
    <mergeCell ref="V45:V46"/>
    <mergeCell ref="Y33:Y34"/>
    <mergeCell ref="U98:W100"/>
    <mergeCell ref="V101:X103"/>
    <mergeCell ref="W105:Y107"/>
    <mergeCell ref="V53:V54"/>
    <mergeCell ref="X53:X54"/>
    <mergeCell ref="V61:V62"/>
    <mergeCell ref="W61:W62"/>
    <mergeCell ref="X61:X62"/>
    <mergeCell ref="Y61:Y62"/>
    <mergeCell ref="Z61:Z62"/>
    <mergeCell ref="Z53:Z54"/>
    <mergeCell ref="V57:V58"/>
    <mergeCell ref="X57:X58"/>
    <mergeCell ref="W57:W58"/>
    <mergeCell ref="Y57:Y58"/>
    <mergeCell ref="Z57:Z58"/>
    <mergeCell ref="W53:W54"/>
    <mergeCell ref="Y53:Y54"/>
  </mergeCells>
  <pageMargins left="0.7" right="0.7" top="0.75" bottom="0.75" header="0.3" footer="0.3"/>
  <pageSetup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1:AC168"/>
  <sheetViews>
    <sheetView zoomScale="60" zoomScaleNormal="60" workbookViewId="0">
      <selection activeCell="AC58" sqref="AC58"/>
    </sheetView>
  </sheetViews>
  <sheetFormatPr defaultColWidth="9.140625" defaultRowHeight="15" x14ac:dyDescent="0.25"/>
  <cols>
    <col min="1" max="3" width="9.140625" style="1"/>
    <col min="4" max="4" width="10.42578125" style="1" customWidth="1"/>
    <col min="5" max="5" width="10.140625" style="1" bestFit="1" customWidth="1"/>
    <col min="6" max="6" width="11.42578125" style="1" bestFit="1" customWidth="1"/>
    <col min="7" max="8" width="10.140625" style="1" bestFit="1" customWidth="1"/>
    <col min="9" max="11" width="9.140625" style="1"/>
    <col min="12" max="12" width="13.7109375" style="1" customWidth="1"/>
    <col min="13" max="13" width="6.42578125" style="1" customWidth="1"/>
    <col min="14" max="14" width="13.14062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20.85546875" style="1" customWidth="1"/>
    <col min="23" max="23" width="16.85546875" style="1" customWidth="1"/>
    <col min="24" max="24" width="9.140625" style="1"/>
    <col min="25" max="25" width="14.85546875" style="1" customWidth="1"/>
    <col min="26" max="26" width="14.7109375" style="1" customWidth="1"/>
    <col min="27" max="16384" width="9.140625" style="1"/>
  </cols>
  <sheetData>
    <row r="11" spans="22:26" ht="15.75" thickBot="1" x14ac:dyDescent="0.3"/>
    <row r="12" spans="22:26" ht="25.5" x14ac:dyDescent="0.25">
      <c r="V12" s="71">
        <v>0</v>
      </c>
      <c r="Y12" s="73" t="s">
        <v>16</v>
      </c>
      <c r="Z12" s="73"/>
    </row>
    <row r="13" spans="22:26" ht="25.5" x14ac:dyDescent="0.25">
      <c r="V13" s="71">
        <v>1.2</v>
      </c>
      <c r="Y13"/>
      <c r="Z13"/>
    </row>
    <row r="14" spans="22:26" ht="26.25" x14ac:dyDescent="0.25">
      <c r="V14" s="71">
        <v>0.43</v>
      </c>
      <c r="Y14" s="74" t="s">
        <v>17</v>
      </c>
      <c r="Z14" s="77">
        <v>0.77049999999999996</v>
      </c>
    </row>
    <row r="15" spans="22:26" ht="25.5" x14ac:dyDescent="0.25">
      <c r="V15" s="71">
        <v>1</v>
      </c>
      <c r="Y15" t="s">
        <v>18</v>
      </c>
      <c r="Z15">
        <v>0.26689784661236171</v>
      </c>
    </row>
    <row r="16" spans="22:26" ht="25.5" x14ac:dyDescent="0.25">
      <c r="V16" s="71">
        <v>1.47</v>
      </c>
      <c r="Y16" t="s">
        <v>19</v>
      </c>
      <c r="Z16">
        <v>0.83</v>
      </c>
    </row>
    <row r="17" spans="3:26" ht="25.5" x14ac:dyDescent="0.25">
      <c r="V17" s="71">
        <v>0.83</v>
      </c>
      <c r="Y17" t="s">
        <v>20</v>
      </c>
      <c r="Z17">
        <v>0</v>
      </c>
    </row>
    <row r="18" spans="3:26" ht="26.25" x14ac:dyDescent="0.25">
      <c r="V18" s="71">
        <v>0.5</v>
      </c>
      <c r="Y18" s="74" t="s">
        <v>45</v>
      </c>
      <c r="Z18" s="77">
        <v>1.1936034561471056</v>
      </c>
    </row>
    <row r="19" spans="3:26" ht="25.5" x14ac:dyDescent="0.25">
      <c r="V19" s="71">
        <v>3.34</v>
      </c>
      <c r="Y19" t="s">
        <v>22</v>
      </c>
      <c r="Z19">
        <v>1.4246892105263156</v>
      </c>
    </row>
    <row r="20" spans="3:26" ht="25.5" x14ac:dyDescent="0.25">
      <c r="V20" s="71">
        <v>1.58</v>
      </c>
      <c r="Y20" t="s">
        <v>23</v>
      </c>
      <c r="Z20">
        <v>0.3969738313619855</v>
      </c>
    </row>
    <row r="21" spans="3:26" ht="23.25" customHeight="1" x14ac:dyDescent="0.25">
      <c r="V21" s="71">
        <v>1.46</v>
      </c>
      <c r="Y21" t="s">
        <v>24</v>
      </c>
      <c r="Z21">
        <v>4.8906141317976284E-2</v>
      </c>
    </row>
    <row r="22" spans="3:26" ht="25.5" x14ac:dyDescent="0.25">
      <c r="V22" s="71">
        <v>-0.36</v>
      </c>
      <c r="Y22" t="s">
        <v>25</v>
      </c>
      <c r="Z22">
        <v>5.04</v>
      </c>
    </row>
    <row r="23" spans="3:26" ht="25.5" x14ac:dyDescent="0.25">
      <c r="V23" s="71">
        <v>-1.1000000000000001</v>
      </c>
      <c r="Y23" t="s">
        <v>26</v>
      </c>
      <c r="Z23">
        <v>-1.7</v>
      </c>
    </row>
    <row r="24" spans="3:26" ht="25.5" x14ac:dyDescent="0.25">
      <c r="V24" s="71">
        <v>2.6</v>
      </c>
      <c r="Y24" t="s">
        <v>27</v>
      </c>
      <c r="Z24">
        <v>3.34</v>
      </c>
    </row>
    <row r="25" spans="3:26" ht="25.5" x14ac:dyDescent="0.25">
      <c r="V25" s="71">
        <v>0</v>
      </c>
      <c r="Y25" t="s">
        <v>28</v>
      </c>
      <c r="Z25">
        <v>15.41</v>
      </c>
    </row>
    <row r="26" spans="3:26" ht="26.25" thickBot="1" x14ac:dyDescent="0.3">
      <c r="V26" s="71">
        <v>0</v>
      </c>
      <c r="Y26" s="72" t="s">
        <v>29</v>
      </c>
      <c r="Z26" s="72">
        <v>20</v>
      </c>
    </row>
    <row r="27" spans="3:26" ht="25.5" x14ac:dyDescent="0.25">
      <c r="V27" s="71">
        <v>-1.7</v>
      </c>
    </row>
    <row r="28" spans="3:26" ht="25.5" x14ac:dyDescent="0.25">
      <c r="C28" s="41"/>
      <c r="D28" s="41"/>
      <c r="E28" s="112"/>
      <c r="F28" s="112"/>
      <c r="G28" s="112"/>
      <c r="H28" s="112"/>
      <c r="I28" s="41"/>
      <c r="J28" s="41"/>
      <c r="K28" s="41"/>
      <c r="L28" s="41"/>
      <c r="M28" s="41"/>
      <c r="V28" s="71">
        <v>0.83</v>
      </c>
    </row>
    <row r="29" spans="3:26" ht="27" customHeight="1" x14ac:dyDescent="0.35">
      <c r="C29" s="41"/>
      <c r="D29" s="69"/>
      <c r="G29" s="69"/>
      <c r="H29" s="70"/>
      <c r="I29" s="41"/>
      <c r="J29" s="46"/>
      <c r="K29" s="46"/>
      <c r="L29" s="46"/>
      <c r="M29" s="46"/>
      <c r="N29" s="46"/>
      <c r="O29" s="46"/>
      <c r="P29" s="47">
        <v>98</v>
      </c>
      <c r="Q29" s="46"/>
      <c r="R29" s="46"/>
      <c r="S29" s="41"/>
      <c r="V29" s="71">
        <v>1.99</v>
      </c>
    </row>
    <row r="30" spans="3:26" ht="25.5" x14ac:dyDescent="0.35">
      <c r="D30" s="69"/>
      <c r="E30" s="69"/>
      <c r="F30" s="69"/>
      <c r="G30" s="69"/>
      <c r="H30" s="70"/>
      <c r="J30" s="46"/>
      <c r="K30" s="46"/>
      <c r="L30" s="46"/>
      <c r="M30" s="46"/>
      <c r="N30" s="46"/>
      <c r="O30" s="46"/>
      <c r="P30" s="47">
        <v>37</v>
      </c>
      <c r="Q30" s="46"/>
      <c r="R30" s="46"/>
      <c r="V30" s="71">
        <v>0</v>
      </c>
    </row>
    <row r="31" spans="3:26" ht="25.5" x14ac:dyDescent="0.35">
      <c r="D31" s="69"/>
      <c r="E31" s="69"/>
      <c r="F31" s="69"/>
      <c r="G31" s="69"/>
      <c r="H31" s="70"/>
      <c r="J31" s="46"/>
      <c r="K31" s="46"/>
      <c r="L31" s="46"/>
      <c r="M31" s="46"/>
      <c r="N31" s="46"/>
      <c r="O31" s="46"/>
      <c r="P31" s="47">
        <v>43</v>
      </c>
      <c r="Q31" s="46"/>
      <c r="R31" s="46"/>
      <c r="V31" s="71">
        <v>1.34</v>
      </c>
    </row>
    <row r="32" spans="3:26" ht="25.5" x14ac:dyDescent="0.35">
      <c r="D32" s="69"/>
      <c r="E32" s="69"/>
      <c r="F32" s="69"/>
      <c r="G32" s="69"/>
      <c r="H32" s="70"/>
      <c r="M32" s="46"/>
      <c r="N32" s="47">
        <v>100</v>
      </c>
      <c r="O32" s="47"/>
      <c r="P32" s="47">
        <v>61</v>
      </c>
      <c r="Q32" s="46"/>
      <c r="R32" s="46"/>
    </row>
    <row r="33" spans="4:25" ht="25.5" x14ac:dyDescent="0.35">
      <c r="D33" s="69"/>
      <c r="E33" s="69"/>
      <c r="F33" s="69"/>
      <c r="G33" s="69"/>
      <c r="H33" s="70"/>
      <c r="M33" s="46"/>
      <c r="N33" s="47">
        <v>100</v>
      </c>
      <c r="O33" s="47"/>
      <c r="P33" s="47">
        <v>30</v>
      </c>
      <c r="Q33" s="46"/>
      <c r="R33" s="46"/>
    </row>
    <row r="34" spans="4:25" x14ac:dyDescent="0.25">
      <c r="M34" s="46"/>
      <c r="N34" s="48"/>
      <c r="O34" s="48"/>
      <c r="P34" s="46"/>
      <c r="Q34" s="46"/>
      <c r="R34" s="46"/>
    </row>
    <row r="35" spans="4:25" x14ac:dyDescent="0.25">
      <c r="M35" s="46"/>
      <c r="N35" s="48"/>
      <c r="O35" s="48"/>
      <c r="P35" s="46"/>
      <c r="Q35" s="46"/>
      <c r="R35" s="46"/>
    </row>
    <row r="37" spans="4:25" x14ac:dyDescent="0.25">
      <c r="V37" s="115">
        <f>1.1936/4.4721</f>
        <v>0.26689921960600166</v>
      </c>
      <c r="Y37" s="115">
        <f>SQRT(20)</f>
        <v>4.4721359549995796</v>
      </c>
    </row>
    <row r="38" spans="4:25" x14ac:dyDescent="0.25">
      <c r="T38" s="49"/>
      <c r="V38" s="116"/>
      <c r="Y38" s="116"/>
    </row>
    <row r="45" spans="4:25" ht="14.45" customHeight="1" x14ac:dyDescent="0.25"/>
    <row r="46" spans="4:25" ht="14.45" customHeight="1" x14ac:dyDescent="0.25"/>
    <row r="48" spans="4:25" ht="15" customHeight="1" x14ac:dyDescent="0.25">
      <c r="U48" s="125" t="s">
        <v>44</v>
      </c>
      <c r="V48" s="115">
        <f>_xlfn.T.INV.2T(0.1,19)</f>
        <v>1.7291328115213698</v>
      </c>
    </row>
    <row r="49" spans="21:29" ht="15" customHeight="1" x14ac:dyDescent="0.25">
      <c r="U49" s="126"/>
      <c r="V49" s="116"/>
    </row>
    <row r="63" spans="21:29" ht="24.75" x14ac:dyDescent="0.25">
      <c r="U63" s="129">
        <f>0.7705-(1.7291*0.2669)</f>
        <v>0.30900320999999992</v>
      </c>
      <c r="V63" s="130"/>
      <c r="X63" s="127">
        <v>0.77500000000000002</v>
      </c>
      <c r="Y63" s="128"/>
      <c r="AB63" s="123">
        <f>0.7705+(1.7291*0.2669)</f>
        <v>1.23199679</v>
      </c>
      <c r="AC63" s="124"/>
    </row>
    <row r="99" spans="21:25" x14ac:dyDescent="0.25">
      <c r="U99" s="118"/>
      <c r="V99" s="118"/>
      <c r="W99" s="118"/>
    </row>
    <row r="100" spans="21:25" x14ac:dyDescent="0.25">
      <c r="U100" s="118"/>
      <c r="V100" s="118"/>
      <c r="W100" s="118"/>
    </row>
    <row r="101" spans="21:25" x14ac:dyDescent="0.25">
      <c r="U101" s="118"/>
      <c r="V101" s="118"/>
      <c r="W101" s="118"/>
    </row>
    <row r="102" spans="21:25" x14ac:dyDescent="0.25">
      <c r="V102" s="119"/>
      <c r="W102" s="119"/>
      <c r="X102" s="119"/>
    </row>
    <row r="103" spans="21:25" x14ac:dyDescent="0.25">
      <c r="V103" s="119"/>
      <c r="W103" s="119"/>
      <c r="X103" s="119"/>
    </row>
    <row r="104" spans="21:25" x14ac:dyDescent="0.25">
      <c r="V104" s="119"/>
      <c r="W104" s="119"/>
      <c r="X104" s="119"/>
    </row>
    <row r="106" spans="21:25" x14ac:dyDescent="0.25">
      <c r="W106" s="119"/>
      <c r="X106" s="119"/>
      <c r="Y106" s="119"/>
    </row>
    <row r="107" spans="21:25" x14ac:dyDescent="0.25">
      <c r="W107" s="119"/>
      <c r="X107" s="119"/>
      <c r="Y107" s="119"/>
    </row>
    <row r="108" spans="21:25" x14ac:dyDescent="0.25">
      <c r="W108" s="119"/>
      <c r="X108" s="119"/>
      <c r="Y108" s="119"/>
    </row>
    <row r="133" ht="15" customHeight="1" x14ac:dyDescent="0.25"/>
    <row r="134" ht="15" customHeight="1" x14ac:dyDescent="0.25"/>
    <row r="135" ht="15" customHeight="1" x14ac:dyDescent="0.25"/>
    <row r="136" ht="15" customHeight="1" x14ac:dyDescent="0.25"/>
    <row r="141" ht="15" customHeight="1" x14ac:dyDescent="0.25"/>
    <row r="142" ht="15" customHeight="1" x14ac:dyDescent="0.25"/>
    <row r="143" ht="15" customHeight="1" x14ac:dyDescent="0.25"/>
    <row r="144" ht="15" customHeight="1" x14ac:dyDescent="0.25"/>
    <row r="165" ht="15" customHeight="1" x14ac:dyDescent="0.25"/>
    <row r="166" ht="15" customHeight="1" x14ac:dyDescent="0.25"/>
    <row r="167" ht="15" customHeight="1" x14ac:dyDescent="0.25"/>
    <row r="168" ht="15" customHeight="1" x14ac:dyDescent="0.25"/>
  </sheetData>
  <mergeCells count="12">
    <mergeCell ref="V102:X104"/>
    <mergeCell ref="AB63:AC63"/>
    <mergeCell ref="W106:Y108"/>
    <mergeCell ref="U99:W101"/>
    <mergeCell ref="E28:F28"/>
    <mergeCell ref="G28:H28"/>
    <mergeCell ref="Y37:Y38"/>
    <mergeCell ref="V37:V38"/>
    <mergeCell ref="U48:U49"/>
    <mergeCell ref="V48:V49"/>
    <mergeCell ref="X63:Y63"/>
    <mergeCell ref="U63:V63"/>
  </mergeCells>
  <pageMargins left="0.7" right="0.7" top="0.75" bottom="0.75" header="0.3" footer="0.3"/>
  <pageSetup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8:Y51"/>
  <sheetViews>
    <sheetView zoomScale="70" zoomScaleNormal="70" workbookViewId="0">
      <selection activeCell="AA34" sqref="AA34"/>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41"/>
      <c r="C28" s="41"/>
      <c r="D28" s="41"/>
      <c r="E28" s="41"/>
      <c r="F28" s="41"/>
      <c r="M28"/>
      <c r="N28"/>
      <c r="O28"/>
      <c r="P28"/>
      <c r="Q28"/>
      <c r="R28"/>
      <c r="S28"/>
      <c r="T28"/>
      <c r="U28"/>
      <c r="V28"/>
      <c r="W28"/>
      <c r="X28"/>
      <c r="Y28"/>
    </row>
    <row r="29" spans="2:25" x14ac:dyDescent="0.25">
      <c r="B29" s="41"/>
      <c r="C29" s="41"/>
      <c r="D29" s="41"/>
      <c r="E29" s="41"/>
      <c r="F29" s="41"/>
      <c r="I29" s="41"/>
      <c r="J29" s="41"/>
      <c r="K29" s="41"/>
      <c r="L29" s="41"/>
      <c r="M29"/>
      <c r="N29"/>
      <c r="O29"/>
      <c r="P29"/>
      <c r="Q29"/>
      <c r="R29"/>
      <c r="S29"/>
      <c r="T29"/>
      <c r="U29"/>
      <c r="V29"/>
      <c r="W29"/>
      <c r="X29"/>
      <c r="Y29"/>
    </row>
    <row r="30" spans="2:25" ht="15" customHeight="1" x14ac:dyDescent="0.25">
      <c r="B30" s="41"/>
      <c r="C30" s="41"/>
      <c r="D30" s="41"/>
      <c r="E30" s="41"/>
      <c r="F30" s="41"/>
      <c r="I30" s="41"/>
      <c r="J30" s="41"/>
      <c r="K30" s="41"/>
      <c r="L30" s="41"/>
    </row>
    <row r="31" spans="2:25" ht="15" customHeight="1" x14ac:dyDescent="0.25">
      <c r="B31" s="41"/>
      <c r="C31" s="41"/>
      <c r="D31" s="41"/>
      <c r="E31" s="41"/>
      <c r="F31" s="41"/>
      <c r="G31" s="41"/>
      <c r="H31" s="41"/>
      <c r="I31" s="41"/>
      <c r="J31" s="41"/>
      <c r="K31" s="41"/>
      <c r="L31" s="41"/>
    </row>
    <row r="32" spans="2:25" ht="15" customHeight="1" x14ac:dyDescent="0.25">
      <c r="B32" s="41"/>
      <c r="C32" s="41"/>
      <c r="D32" s="41"/>
      <c r="E32" s="41"/>
      <c r="F32" s="41"/>
      <c r="G32" s="41"/>
      <c r="H32" s="41"/>
      <c r="I32" s="41"/>
      <c r="J32" s="41"/>
      <c r="K32" s="41"/>
      <c r="L32" s="41"/>
    </row>
    <row r="33" spans="2:19" ht="15" customHeight="1" x14ac:dyDescent="0.25">
      <c r="B33" s="41"/>
      <c r="C33" s="41"/>
      <c r="D33" s="41"/>
      <c r="E33" s="41"/>
      <c r="F33" s="41"/>
      <c r="G33" s="42">
        <v>121</v>
      </c>
      <c r="H33" s="43"/>
      <c r="I33" s="41"/>
      <c r="J33" s="41"/>
      <c r="K33" s="41"/>
      <c r="L33" s="41"/>
    </row>
    <row r="34" spans="2:19" x14ac:dyDescent="0.25">
      <c r="B34" s="41"/>
      <c r="C34" s="41"/>
      <c r="D34" s="41"/>
      <c r="E34" s="41"/>
      <c r="F34" s="41"/>
      <c r="I34" s="41"/>
      <c r="J34" s="41"/>
      <c r="K34" s="41"/>
      <c r="L34" s="41"/>
    </row>
    <row r="35" spans="2:19" ht="23.25" x14ac:dyDescent="0.25">
      <c r="C35" s="44"/>
      <c r="D35" s="44"/>
      <c r="E35" s="44"/>
      <c r="F35" s="44"/>
      <c r="G35" s="41"/>
      <c r="H35" s="41"/>
      <c r="I35" s="41">
        <v>2000</v>
      </c>
      <c r="J35" s="45"/>
      <c r="K35" s="41"/>
      <c r="L35" s="41"/>
      <c r="M35" s="41"/>
    </row>
    <row r="36" spans="2:19" x14ac:dyDescent="0.25">
      <c r="C36" s="41"/>
      <c r="D36" s="41"/>
      <c r="E36" s="41"/>
      <c r="F36" s="41"/>
      <c r="G36" s="41"/>
      <c r="H36" s="41">
        <v>1</v>
      </c>
      <c r="I36" s="41"/>
      <c r="J36" s="41"/>
      <c r="K36" s="41"/>
      <c r="L36" s="41"/>
      <c r="M36" s="41"/>
    </row>
    <row r="37" spans="2:19" x14ac:dyDescent="0.25">
      <c r="C37" s="41"/>
      <c r="D37" s="41"/>
      <c r="E37" s="41"/>
      <c r="F37" s="41"/>
      <c r="G37" s="41"/>
      <c r="H37" s="41"/>
      <c r="I37" s="41"/>
      <c r="J37" s="41"/>
      <c r="K37" s="41"/>
      <c r="L37" s="41"/>
      <c r="M37" s="41"/>
    </row>
    <row r="38" spans="2:19" x14ac:dyDescent="0.25">
      <c r="C38" s="41"/>
      <c r="D38" s="41"/>
      <c r="E38" s="41"/>
      <c r="F38" s="41"/>
      <c r="G38" s="41"/>
      <c r="H38" s="41"/>
      <c r="I38" s="41"/>
      <c r="J38" s="41"/>
      <c r="K38" s="111"/>
      <c r="L38" s="41"/>
      <c r="M38" s="41"/>
    </row>
    <row r="39" spans="2:19" x14ac:dyDescent="0.25">
      <c r="C39" s="41"/>
      <c r="D39" s="41"/>
      <c r="E39" s="41"/>
      <c r="F39" s="41"/>
      <c r="G39" s="41"/>
      <c r="H39" s="41"/>
      <c r="I39" s="41"/>
      <c r="J39" s="41"/>
      <c r="K39" s="111"/>
      <c r="L39" s="41"/>
      <c r="M39" s="41"/>
    </row>
    <row r="40" spans="2:19" x14ac:dyDescent="0.25">
      <c r="C40" s="41"/>
      <c r="D40" s="41"/>
      <c r="E40" s="112"/>
      <c r="F40" s="112"/>
      <c r="G40" s="112"/>
      <c r="H40" s="112"/>
      <c r="I40" s="41"/>
      <c r="J40" s="41"/>
      <c r="K40" s="41"/>
      <c r="L40" s="41"/>
      <c r="M40" s="41"/>
    </row>
    <row r="41" spans="2:19" x14ac:dyDescent="0.25">
      <c r="C41" s="41"/>
      <c r="D41" s="41"/>
      <c r="E41" s="112"/>
      <c r="F41" s="112"/>
      <c r="G41" s="112"/>
      <c r="H41" s="112"/>
      <c r="I41" s="41"/>
      <c r="J41" s="41"/>
      <c r="K41" s="41"/>
      <c r="L41" s="41"/>
      <c r="M41" s="41"/>
    </row>
    <row r="42" spans="2:19" ht="15" customHeight="1" x14ac:dyDescent="0.25">
      <c r="C42" s="41"/>
      <c r="D42" s="41"/>
      <c r="E42" s="41"/>
      <c r="F42" s="41"/>
      <c r="G42" s="41"/>
      <c r="H42" s="41"/>
      <c r="I42" s="41"/>
      <c r="J42" s="41"/>
      <c r="K42" s="41"/>
      <c r="L42" s="41"/>
      <c r="M42" s="46"/>
      <c r="N42" s="47">
        <v>75</v>
      </c>
      <c r="O42" s="47"/>
      <c r="P42" s="47">
        <v>98</v>
      </c>
      <c r="Q42" s="46"/>
      <c r="R42" s="46"/>
      <c r="S42" s="41"/>
    </row>
    <row r="43" spans="2:19" x14ac:dyDescent="0.25">
      <c r="M43" s="46"/>
      <c r="N43" s="47">
        <v>45</v>
      </c>
      <c r="O43" s="47"/>
      <c r="P43" s="47">
        <v>37</v>
      </c>
      <c r="Q43" s="46"/>
      <c r="R43" s="46"/>
    </row>
    <row r="44" spans="2:19" x14ac:dyDescent="0.25">
      <c r="M44" s="46"/>
      <c r="N44" s="47">
        <v>25</v>
      </c>
      <c r="O44" s="47"/>
      <c r="P44" s="47">
        <v>43</v>
      </c>
      <c r="Q44" s="46"/>
      <c r="R44" s="46"/>
    </row>
    <row r="45" spans="2:19" x14ac:dyDescent="0.25">
      <c r="M45" s="46"/>
      <c r="N45" s="47">
        <v>100</v>
      </c>
      <c r="O45" s="47"/>
      <c r="P45" s="47">
        <v>61</v>
      </c>
      <c r="Q45" s="46"/>
      <c r="R45" s="46"/>
    </row>
    <row r="46" spans="2:19" x14ac:dyDescent="0.25">
      <c r="M46" s="46"/>
      <c r="N46" s="47">
        <v>100</v>
      </c>
      <c r="O46" s="47"/>
      <c r="P46" s="47">
        <v>30</v>
      </c>
      <c r="Q46" s="46"/>
      <c r="R46" s="46"/>
    </row>
    <row r="47" spans="2:19" x14ac:dyDescent="0.25">
      <c r="M47" s="46"/>
      <c r="N47" s="48"/>
      <c r="O47" s="48"/>
      <c r="P47" s="46"/>
      <c r="Q47" s="46"/>
      <c r="R47" s="46"/>
    </row>
    <row r="48" spans="2:19" x14ac:dyDescent="0.25">
      <c r="M48" s="46"/>
      <c r="N48" s="48"/>
      <c r="O48" s="48"/>
      <c r="P48" s="46"/>
      <c r="Q48" s="46"/>
      <c r="R48" s="46"/>
    </row>
    <row r="51" spans="20:20" x14ac:dyDescent="0.25">
      <c r="T51" s="49"/>
    </row>
  </sheetData>
  <mergeCells count="3">
    <mergeCell ref="K38:K39"/>
    <mergeCell ref="E40:F41"/>
    <mergeCell ref="G40:H41"/>
  </mergeCells>
  <pageMargins left="0.7" right="0.7" top="0.75" bottom="0.75" header="0.3" footer="0.3"/>
  <pageSetup scale="2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N21:AJ102"/>
  <sheetViews>
    <sheetView zoomScale="60" zoomScaleNormal="60" workbookViewId="0"/>
  </sheetViews>
  <sheetFormatPr defaultColWidth="9.140625" defaultRowHeight="15" x14ac:dyDescent="0.25"/>
  <cols>
    <col min="1" max="3" width="9.140625" style="1"/>
    <col min="4" max="4" width="10.42578125" style="1" customWidth="1"/>
    <col min="5" max="8" width="10.140625" style="1" bestFit="1" customWidth="1"/>
    <col min="9" max="12" width="9.140625" style="1"/>
    <col min="13" max="13" width="13.7109375" style="1" customWidth="1"/>
    <col min="14" max="14" width="6.42578125" style="1" customWidth="1"/>
    <col min="15" max="15" width="8" style="1" customWidth="1"/>
    <col min="16" max="17" width="5.7109375" style="1" customWidth="1"/>
    <col min="18" max="18" width="7.42578125" style="1" customWidth="1"/>
    <col min="19" max="19" width="6.7109375" style="1" customWidth="1"/>
    <col min="20" max="20" width="7" style="1" customWidth="1"/>
    <col min="21" max="21" width="7.7109375" style="1" customWidth="1"/>
    <col min="22" max="22" width="7" style="1" customWidth="1"/>
    <col min="23" max="23" width="5.7109375" style="1" customWidth="1"/>
    <col min="24" max="24" width="11.7109375" style="1" customWidth="1"/>
    <col min="25" max="25" width="6.42578125" style="1" customWidth="1"/>
    <col min="26" max="26" width="6.140625" style="1" customWidth="1"/>
    <col min="27" max="28" width="9.140625" style="1"/>
    <col min="29" max="29" width="6.85546875" style="1" customWidth="1"/>
    <col min="30" max="30" width="8.28515625" style="1" customWidth="1"/>
    <col min="31" max="31" width="8" style="1" customWidth="1"/>
    <col min="32" max="32" width="6.7109375" style="1" customWidth="1"/>
    <col min="33" max="16384" width="9.140625" style="1"/>
  </cols>
  <sheetData>
    <row r="21" ht="23.25" customHeight="1" x14ac:dyDescent="0.25"/>
    <row r="34" spans="14:26" ht="27" x14ac:dyDescent="0.35">
      <c r="X34" s="81"/>
      <c r="Y34" s="81"/>
      <c r="Z34" s="81"/>
    </row>
    <row r="35" spans="14:26" ht="29.25" x14ac:dyDescent="0.35">
      <c r="N35" s="146">
        <f>120/500</f>
        <v>0.24</v>
      </c>
      <c r="O35" s="147"/>
      <c r="P35" s="148"/>
    </row>
    <row r="36" spans="14:26" ht="27" x14ac:dyDescent="0.35">
      <c r="N36" s="81"/>
      <c r="O36" s="81"/>
      <c r="P36" s="81"/>
    </row>
    <row r="37" spans="14:26" ht="27" x14ac:dyDescent="0.35">
      <c r="N37" s="81"/>
      <c r="O37" s="81"/>
      <c r="P37" s="81"/>
    </row>
    <row r="38" spans="14:26" ht="29.25" x14ac:dyDescent="0.35">
      <c r="N38" s="146">
        <f>1-N35</f>
        <v>0.76</v>
      </c>
      <c r="O38" s="147"/>
      <c r="P38" s="148"/>
    </row>
    <row r="48" spans="14:26" ht="29.25" x14ac:dyDescent="0.35">
      <c r="N48" s="149">
        <f>1-0.9</f>
        <v>9.9999999999999978E-2</v>
      </c>
      <c r="O48" s="150"/>
      <c r="P48" s="151"/>
    </row>
    <row r="54" spans="14:16" x14ac:dyDescent="0.25">
      <c r="N54" s="137">
        <f>_xlfn.NORM.S.INV(0.95)</f>
        <v>1.6448536269514715</v>
      </c>
      <c r="O54" s="138"/>
      <c r="P54" s="139"/>
    </row>
    <row r="55" spans="14:16" x14ac:dyDescent="0.25">
      <c r="N55" s="140"/>
      <c r="O55" s="141"/>
      <c r="P55" s="142"/>
    </row>
    <row r="56" spans="14:16" ht="14.45" customHeight="1" x14ac:dyDescent="0.25"/>
    <row r="57" spans="14:16" ht="14.45" customHeight="1" x14ac:dyDescent="0.25"/>
    <row r="58" spans="14:16" ht="14.45" customHeight="1" x14ac:dyDescent="0.25"/>
    <row r="59" spans="14:16" ht="14.45" customHeight="1" x14ac:dyDescent="0.25">
      <c r="N59" s="137">
        <f>_xlfn.NORM.S.INV(0.05)</f>
        <v>-1.6448536269514726</v>
      </c>
      <c r="O59" s="138"/>
      <c r="P59" s="139"/>
    </row>
    <row r="60" spans="14:16" ht="14.45" customHeight="1" x14ac:dyDescent="0.25">
      <c r="N60" s="140"/>
      <c r="O60" s="141"/>
      <c r="P60" s="142"/>
    </row>
    <row r="61" spans="14:16" ht="14.45" customHeight="1" x14ac:dyDescent="0.25"/>
    <row r="62" spans="14:16" ht="14.45" customHeight="1" x14ac:dyDescent="0.25"/>
    <row r="65" spans="23:36" x14ac:dyDescent="0.25">
      <c r="W65" s="55"/>
    </row>
    <row r="66" spans="23:36" x14ac:dyDescent="0.25">
      <c r="W66" s="55"/>
      <c r="X66" s="55"/>
    </row>
    <row r="68" spans="23:36" ht="32.450000000000003" customHeight="1" x14ac:dyDescent="0.25">
      <c r="Y68" s="131">
        <f>(0.24*0.76)/500</f>
        <v>3.6480000000000003E-4</v>
      </c>
      <c r="Z68" s="132"/>
      <c r="AA68" s="133"/>
      <c r="AB68" s="82"/>
      <c r="AC68" s="134">
        <f>SQRT(Y68)</f>
        <v>1.9099738218101316E-2</v>
      </c>
      <c r="AD68" s="135"/>
      <c r="AE68" s="136"/>
      <c r="AF68" s="82"/>
      <c r="AG68" s="131">
        <f>N54*AC68</f>
        <v>3.1416273681867585E-2</v>
      </c>
      <c r="AH68" s="132"/>
      <c r="AI68" s="133"/>
    </row>
    <row r="69" spans="23:36" ht="14.45" customHeight="1" x14ac:dyDescent="0.25"/>
    <row r="70" spans="23:36" ht="36" customHeight="1" x14ac:dyDescent="0.25"/>
    <row r="75" spans="23:36" ht="33.75" x14ac:dyDescent="0.4">
      <c r="X75" s="143">
        <f>0.24-AG68</f>
        <v>0.20858372631813241</v>
      </c>
      <c r="Y75" s="143"/>
      <c r="Z75" s="143"/>
      <c r="AA75" s="144"/>
      <c r="AC75" s="134">
        <v>0.24</v>
      </c>
      <c r="AD75" s="135"/>
      <c r="AE75" s="136"/>
      <c r="AG75" s="145">
        <f>0.24+AG68</f>
        <v>0.2714162736818676</v>
      </c>
      <c r="AH75" s="143"/>
      <c r="AI75" s="143"/>
      <c r="AJ75" s="143"/>
    </row>
    <row r="84" ht="14.45" customHeight="1" x14ac:dyDescent="0.25"/>
    <row r="85" ht="14.45" customHeight="1" x14ac:dyDescent="0.25"/>
    <row r="86" ht="14.45" customHeight="1" x14ac:dyDescent="0.25"/>
    <row r="87" ht="14.45" customHeight="1" x14ac:dyDescent="0.25"/>
    <row r="91" ht="14.45" customHeight="1" x14ac:dyDescent="0.25"/>
    <row r="92" ht="14.45" customHeight="1" x14ac:dyDescent="0.25"/>
    <row r="93" ht="14.45" customHeight="1" x14ac:dyDescent="0.25"/>
    <row r="94" ht="14.45" customHeight="1" x14ac:dyDescent="0.25"/>
    <row r="99" ht="15" customHeight="1" x14ac:dyDescent="0.25"/>
    <row r="100" ht="15" customHeight="1" x14ac:dyDescent="0.25"/>
    <row r="101" ht="15" customHeight="1" x14ac:dyDescent="0.25"/>
    <row r="102" ht="15" customHeight="1" x14ac:dyDescent="0.25"/>
  </sheetData>
  <sortState xmlns:xlrd2="http://schemas.microsoft.com/office/spreadsheetml/2017/richdata2" ref="O19:Y24">
    <sortCondition ref="O18"/>
  </sortState>
  <mergeCells count="11">
    <mergeCell ref="N35:P35"/>
    <mergeCell ref="N38:P38"/>
    <mergeCell ref="N48:P48"/>
    <mergeCell ref="Y68:AA68"/>
    <mergeCell ref="N54:P55"/>
    <mergeCell ref="AG68:AI68"/>
    <mergeCell ref="AC68:AE68"/>
    <mergeCell ref="N59:P60"/>
    <mergeCell ref="X75:AA75"/>
    <mergeCell ref="AC75:AE75"/>
    <mergeCell ref="AG75:AJ75"/>
  </mergeCells>
  <pageMargins left="0.7" right="0.7" top="0.75" bottom="0.75" header="0.3" footer="0.3"/>
  <pageSetup scale="2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6:S33"/>
  <sheetViews>
    <sheetView zoomScale="70" zoomScaleNormal="70" workbookViewId="0">
      <selection sqref="A1:XFD1048576"/>
    </sheetView>
  </sheetViews>
  <sheetFormatPr defaultColWidth="9.140625" defaultRowHeight="15" x14ac:dyDescent="0.25"/>
  <cols>
    <col min="1" max="17" width="9.140625" style="1"/>
    <col min="18" max="18" width="19.7109375" style="1" customWidth="1"/>
    <col min="19" max="19" width="21" style="1" customWidth="1"/>
    <col min="20" max="16384" width="9.140625" style="1"/>
  </cols>
  <sheetData>
    <row r="16" spans="15:15" ht="24" thickBot="1" x14ac:dyDescent="0.4">
      <c r="O16" s="4">
        <v>1</v>
      </c>
    </row>
    <row r="17" spans="15:19" ht="24" thickBot="1" x14ac:dyDescent="0.4">
      <c r="O17" s="4">
        <v>5</v>
      </c>
      <c r="R17" s="15" t="s">
        <v>16</v>
      </c>
      <c r="S17" s="15"/>
    </row>
    <row r="18" spans="15:19" ht="24" thickBot="1" x14ac:dyDescent="0.4">
      <c r="O18" s="4">
        <v>7</v>
      </c>
      <c r="R18" s="16"/>
      <c r="S18" s="16"/>
    </row>
    <row r="19" spans="15:19" ht="24" thickBot="1" x14ac:dyDescent="0.4">
      <c r="O19" s="4">
        <v>10</v>
      </c>
      <c r="R19" s="16" t="s">
        <v>17</v>
      </c>
      <c r="S19" s="16">
        <v>18.8</v>
      </c>
    </row>
    <row r="20" spans="15:19" ht="24" thickBot="1" x14ac:dyDescent="0.4">
      <c r="O20" s="4">
        <v>10</v>
      </c>
      <c r="R20" s="16" t="s">
        <v>18</v>
      </c>
      <c r="S20" s="16">
        <v>7.9467673371699457</v>
      </c>
    </row>
    <row r="21" spans="15:19" ht="24" thickBot="1" x14ac:dyDescent="0.4">
      <c r="O21" s="4">
        <v>10</v>
      </c>
      <c r="R21" s="16" t="s">
        <v>19</v>
      </c>
      <c r="S21" s="16">
        <v>10</v>
      </c>
    </row>
    <row r="22" spans="15:19" ht="24" thickBot="1" x14ac:dyDescent="0.4">
      <c r="O22" s="4">
        <v>15</v>
      </c>
      <c r="R22" s="16" t="s">
        <v>20</v>
      </c>
      <c r="S22" s="16">
        <v>10</v>
      </c>
    </row>
    <row r="23" spans="15:19" ht="24" thickBot="1" x14ac:dyDescent="0.4">
      <c r="O23" s="4">
        <v>3</v>
      </c>
      <c r="R23" s="16" t="s">
        <v>21</v>
      </c>
      <c r="S23" s="16">
        <v>25.129884820888279</v>
      </c>
    </row>
    <row r="24" spans="15:19" ht="24" thickBot="1" x14ac:dyDescent="0.4">
      <c r="O24" s="4">
        <v>80</v>
      </c>
      <c r="R24" s="16" t="s">
        <v>22</v>
      </c>
      <c r="S24" s="16">
        <v>631.51111111111118</v>
      </c>
    </row>
    <row r="25" spans="15:19" ht="24" thickBot="1" x14ac:dyDescent="0.4">
      <c r="O25" s="4">
        <v>47</v>
      </c>
      <c r="R25" s="16" t="s">
        <v>23</v>
      </c>
      <c r="S25" s="16">
        <v>3.813526141361236</v>
      </c>
    </row>
    <row r="26" spans="15:19" ht="24" thickBot="1" x14ac:dyDescent="0.4">
      <c r="O26" s="4"/>
      <c r="R26" s="16" t="s">
        <v>24</v>
      </c>
      <c r="S26" s="16">
        <v>2.062724815025978</v>
      </c>
    </row>
    <row r="27" spans="15:19" ht="15.75" thickBot="1" x14ac:dyDescent="0.3">
      <c r="R27" s="16" t="s">
        <v>25</v>
      </c>
      <c r="S27" s="16">
        <v>79</v>
      </c>
    </row>
    <row r="28" spans="15:19" ht="15.75" thickBot="1" x14ac:dyDescent="0.3">
      <c r="R28" s="16" t="s">
        <v>26</v>
      </c>
      <c r="S28" s="16">
        <v>1</v>
      </c>
    </row>
    <row r="29" spans="15:19" ht="15.75" thickBot="1" x14ac:dyDescent="0.3">
      <c r="R29" s="16" t="s">
        <v>27</v>
      </c>
      <c r="S29" s="16">
        <v>80</v>
      </c>
    </row>
    <row r="30" spans="15:19" ht="15.75" thickBot="1" x14ac:dyDescent="0.3">
      <c r="R30" s="16" t="s">
        <v>28</v>
      </c>
      <c r="S30" s="16">
        <v>188</v>
      </c>
    </row>
    <row r="31" spans="15:19" ht="15.75" thickBot="1" x14ac:dyDescent="0.3">
      <c r="R31" s="16" t="s">
        <v>29</v>
      </c>
      <c r="S31" s="16">
        <v>10</v>
      </c>
    </row>
    <row r="32" spans="15:19" ht="15.75" thickBot="1" x14ac:dyDescent="0.3"/>
    <row r="33" spans="2:11" ht="27" thickBot="1" x14ac:dyDescent="0.3">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3:R24"/>
  <sheetViews>
    <sheetView zoomScale="70" zoomScaleNormal="70" workbookViewId="0">
      <selection activeCell="O26" sqref="O2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52" style="1" customWidth="1"/>
    <col min="14" max="14" width="21.5703125" style="1" customWidth="1"/>
    <col min="15" max="16384" width="8.85546875" style="1"/>
  </cols>
  <sheetData>
    <row r="3" spans="5:18" ht="21" x14ac:dyDescent="0.35">
      <c r="E3" s="152"/>
      <c r="F3" s="152"/>
      <c r="G3" s="152"/>
      <c r="H3" s="152"/>
    </row>
    <row r="4" spans="5:18" ht="21" x14ac:dyDescent="0.35">
      <c r="E4" s="30"/>
      <c r="F4" s="30"/>
      <c r="G4" s="30"/>
      <c r="H4" s="30"/>
    </row>
    <row r="5" spans="5:18" ht="21" x14ac:dyDescent="0.35">
      <c r="E5" s="30"/>
      <c r="F5" s="30"/>
      <c r="G5" s="30"/>
      <c r="H5" s="30"/>
    </row>
    <row r="6" spans="5:18" ht="21" x14ac:dyDescent="0.35">
      <c r="E6" s="31"/>
      <c r="F6" s="31"/>
      <c r="G6" s="31"/>
      <c r="H6" s="31"/>
    </row>
    <row r="7" spans="5:18" ht="21" x14ac:dyDescent="0.35">
      <c r="E7" s="31"/>
      <c r="F7" s="31"/>
      <c r="G7" s="31"/>
      <c r="H7" s="31"/>
    </row>
    <row r="8" spans="5:18" ht="27" x14ac:dyDescent="0.35">
      <c r="M8" s="32" t="s">
        <v>31</v>
      </c>
      <c r="N8" s="33"/>
      <c r="O8" s="33"/>
      <c r="P8" s="33"/>
      <c r="Q8" s="33"/>
      <c r="R8" s="33"/>
    </row>
    <row r="9" spans="5:18" ht="28.5" x14ac:dyDescent="0.45">
      <c r="M9" s="21"/>
      <c r="N9" s="21"/>
      <c r="O9" s="33"/>
      <c r="P9" s="33"/>
    </row>
    <row r="10" spans="5:18" ht="27" x14ac:dyDescent="0.35">
      <c r="M10" s="34" t="s">
        <v>32</v>
      </c>
      <c r="N10" s="35">
        <v>5000</v>
      </c>
      <c r="O10" s="33"/>
      <c r="P10" s="33"/>
    </row>
    <row r="11" spans="5:18" ht="27" x14ac:dyDescent="0.35">
      <c r="M11" s="34"/>
      <c r="N11" s="36"/>
      <c r="O11" s="33"/>
      <c r="P11" s="33"/>
    </row>
    <row r="12" spans="5:18" ht="27" x14ac:dyDescent="0.35">
      <c r="M12" s="34" t="s">
        <v>33</v>
      </c>
      <c r="N12" s="35">
        <v>2</v>
      </c>
      <c r="O12" s="33"/>
      <c r="P12" s="33"/>
    </row>
    <row r="13" spans="5:18" ht="27" x14ac:dyDescent="0.35">
      <c r="M13" s="34"/>
      <c r="N13" s="36"/>
      <c r="O13" s="33"/>
      <c r="P13" s="33"/>
    </row>
    <row r="14" spans="5:18" ht="27" x14ac:dyDescent="0.35">
      <c r="M14" s="34" t="s">
        <v>34</v>
      </c>
      <c r="N14" s="35">
        <v>5</v>
      </c>
      <c r="O14" s="33"/>
      <c r="P14" s="33"/>
    </row>
    <row r="15" spans="5:18" ht="27" x14ac:dyDescent="0.35">
      <c r="M15" s="33"/>
      <c r="N15" s="37"/>
      <c r="O15" s="33"/>
      <c r="P15" s="33"/>
    </row>
    <row r="16" spans="5:18" ht="27" x14ac:dyDescent="0.35">
      <c r="M16" s="153" t="s">
        <v>35</v>
      </c>
      <c r="N16" s="153"/>
      <c r="O16" s="153"/>
      <c r="P16" s="153"/>
    </row>
    <row r="17" spans="13:18" ht="27" x14ac:dyDescent="0.35">
      <c r="M17" s="33"/>
      <c r="N17" s="37"/>
      <c r="O17" s="33"/>
      <c r="P17" s="33"/>
    </row>
    <row r="18" spans="13:18" ht="27" x14ac:dyDescent="0.35">
      <c r="M18" s="38" t="s">
        <v>36</v>
      </c>
      <c r="N18" s="39"/>
      <c r="O18" s="33"/>
      <c r="P18" s="33"/>
    </row>
    <row r="19" spans="13:18" ht="31.5" x14ac:dyDescent="0.5">
      <c r="M19" s="34"/>
      <c r="N19" s="36"/>
      <c r="O19" s="33"/>
      <c r="P19" s="33"/>
      <c r="Q19" s="154"/>
      <c r="R19" s="154"/>
    </row>
    <row r="20" spans="13:18" ht="27" x14ac:dyDescent="0.35">
      <c r="M20" s="34" t="s">
        <v>37</v>
      </c>
      <c r="N20" s="40">
        <f>N10+N18*N12</f>
        <v>5000</v>
      </c>
      <c r="O20" s="33"/>
      <c r="P20" s="33"/>
    </row>
    <row r="21" spans="13:18" ht="27" x14ac:dyDescent="0.35">
      <c r="M21" s="34"/>
      <c r="N21" s="36"/>
      <c r="O21" s="33"/>
      <c r="P21" s="33"/>
    </row>
    <row r="22" spans="13:18" ht="27" x14ac:dyDescent="0.35">
      <c r="M22" s="34" t="s">
        <v>38</v>
      </c>
      <c r="N22" s="40">
        <f>N14*N18</f>
        <v>0</v>
      </c>
      <c r="O22" s="33"/>
      <c r="P22" s="33"/>
    </row>
    <row r="23" spans="13:18" ht="27" x14ac:dyDescent="0.35">
      <c r="M23" s="34"/>
      <c r="N23" s="36"/>
      <c r="O23" s="33"/>
      <c r="P23" s="33"/>
    </row>
    <row r="24" spans="13:18" ht="27" x14ac:dyDescent="0.35">
      <c r="M24" s="34" t="s">
        <v>39</v>
      </c>
      <c r="N24" s="40">
        <f>N22-N20</f>
        <v>-5000</v>
      </c>
      <c r="O24" s="33"/>
      <c r="P24" s="33"/>
    </row>
  </sheetData>
  <mergeCells count="3">
    <mergeCell ref="E3:H3"/>
    <mergeCell ref="M16:P16"/>
    <mergeCell ref="Q19:R19"/>
  </mergeCells>
  <pageMargins left="0.7" right="0.7" top="0.75" bottom="0.75" header="0.3" footer="0.3"/>
  <pageSetup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O12:R26"/>
  <sheetViews>
    <sheetView zoomScale="70" zoomScaleNormal="70" workbookViewId="0">
      <selection activeCell="C8" sqref="C8"/>
    </sheetView>
  </sheetViews>
  <sheetFormatPr defaultColWidth="9.140625" defaultRowHeight="15" x14ac:dyDescent="0.25"/>
  <cols>
    <col min="1" max="14" width="9.140625" style="1"/>
    <col min="15" max="15" width="14.28515625" style="1" customWidth="1"/>
    <col min="16" max="16384" width="9.140625" style="1"/>
  </cols>
  <sheetData>
    <row r="12" spans="15:15" ht="26.25" x14ac:dyDescent="0.4">
      <c r="O12" s="8">
        <v>2</v>
      </c>
    </row>
    <row r="13" spans="15:15" ht="26.25" x14ac:dyDescent="0.4">
      <c r="O13" s="8">
        <v>4</v>
      </c>
    </row>
    <row r="14" spans="15:15" ht="26.25" x14ac:dyDescent="0.4">
      <c r="O14" s="8">
        <v>6</v>
      </c>
    </row>
    <row r="15" spans="15:15" ht="26.25" x14ac:dyDescent="0.4">
      <c r="O15" s="8">
        <v>7</v>
      </c>
    </row>
    <row r="16" spans="15:15" ht="26.25" x14ac:dyDescent="0.4">
      <c r="O16" s="8">
        <v>7</v>
      </c>
    </row>
    <row r="17" spans="15:18" ht="26.25" x14ac:dyDescent="0.4">
      <c r="O17" s="8">
        <v>17</v>
      </c>
    </row>
    <row r="18" spans="15:18" ht="26.25" x14ac:dyDescent="0.4">
      <c r="O18" s="8">
        <v>8</v>
      </c>
    </row>
    <row r="19" spans="15:18" ht="26.25" x14ac:dyDescent="0.4">
      <c r="O19" s="8">
        <v>9</v>
      </c>
    </row>
    <row r="20" spans="15:18" ht="26.25" x14ac:dyDescent="0.4">
      <c r="O20" s="8">
        <v>20</v>
      </c>
    </row>
    <row r="21" spans="15:18" ht="26.25" x14ac:dyDescent="0.4">
      <c r="O21" s="8">
        <v>1</v>
      </c>
    </row>
    <row r="22" spans="15:18" ht="26.25" x14ac:dyDescent="0.4">
      <c r="O22" s="8"/>
    </row>
    <row r="25" spans="15:18" ht="15" customHeight="1" x14ac:dyDescent="0.25">
      <c r="P25" s="155" t="s">
        <v>30</v>
      </c>
      <c r="Q25" s="155"/>
      <c r="R25" s="155"/>
    </row>
    <row r="26" spans="15:18" ht="15" customHeight="1" x14ac:dyDescent="0.25">
      <c r="P26" s="155"/>
      <c r="Q26" s="155"/>
      <c r="R26" s="155"/>
    </row>
  </sheetData>
  <mergeCells count="1">
    <mergeCell ref="P25:R26"/>
  </mergeCells>
  <pageMargins left="0.7" right="0.7" top="0.75" bottom="0.75" header="0.3" footer="0.3"/>
  <pageSetup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6:R27"/>
  <sheetViews>
    <sheetView zoomScale="70" zoomScaleNormal="70" workbookViewId="0">
      <selection activeCell="O30" sqref="O30"/>
    </sheetView>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3" width="9.140625" style="1"/>
    <col min="14" max="14" width="13.42578125" style="1" customWidth="1"/>
    <col min="15" max="15" width="16.28515625" style="1" customWidth="1"/>
    <col min="16" max="16" width="17.140625" style="1" customWidth="1"/>
    <col min="17" max="17" width="17.28515625" style="1" customWidth="1"/>
    <col min="18" max="18" width="16.7109375" style="1" customWidth="1"/>
    <col min="19" max="16384" width="9.140625" style="1"/>
  </cols>
  <sheetData>
    <row r="16" ht="15.75" thickBot="1" x14ac:dyDescent="0.3"/>
    <row r="17" spans="2:18" ht="68.45" customHeight="1" thickBot="1" x14ac:dyDescent="0.3">
      <c r="B17" s="19" t="s">
        <v>15</v>
      </c>
      <c r="C17" s="20" t="s">
        <v>0</v>
      </c>
      <c r="N17" s="19" t="s">
        <v>15</v>
      </c>
      <c r="O17" s="20" t="s">
        <v>0</v>
      </c>
      <c r="P17" s="20" t="s">
        <v>1</v>
      </c>
      <c r="Q17" s="20" t="s">
        <v>2</v>
      </c>
      <c r="R17" s="20" t="s">
        <v>9</v>
      </c>
    </row>
    <row r="18" spans="2:18" ht="21.75" thickBot="1" x14ac:dyDescent="0.3">
      <c r="B18" s="2">
        <v>1</v>
      </c>
      <c r="C18" s="3">
        <v>6</v>
      </c>
      <c r="N18" s="2">
        <v>1</v>
      </c>
      <c r="O18" s="3">
        <v>6</v>
      </c>
      <c r="P18" s="18">
        <f>O18/O26</f>
        <v>0.375</v>
      </c>
      <c r="Q18" s="17">
        <f>O18</f>
        <v>6</v>
      </c>
      <c r="R18" s="18">
        <f>P18</f>
        <v>0.375</v>
      </c>
    </row>
    <row r="19" spans="2:18" ht="21.75" thickBot="1" x14ac:dyDescent="0.3">
      <c r="B19" s="2">
        <v>2</v>
      </c>
      <c r="C19" s="3">
        <v>18</v>
      </c>
      <c r="N19" s="2">
        <v>2</v>
      </c>
      <c r="O19" s="3">
        <v>18</v>
      </c>
      <c r="P19" s="18">
        <f>O19/$O$26</f>
        <v>1.125</v>
      </c>
      <c r="Q19" s="17">
        <f>Q18+O19</f>
        <v>24</v>
      </c>
      <c r="R19" s="18">
        <f>R18+P19</f>
        <v>1.5</v>
      </c>
    </row>
    <row r="20" spans="2:18" ht="21.75" thickBot="1" x14ac:dyDescent="0.3">
      <c r="B20" s="2">
        <v>3</v>
      </c>
      <c r="C20" s="3">
        <v>34</v>
      </c>
      <c r="N20" s="2">
        <v>3</v>
      </c>
      <c r="O20" s="3">
        <v>34</v>
      </c>
      <c r="P20" s="18">
        <f t="shared" ref="P20:P25" si="0">O20/$O$26</f>
        <v>2.125</v>
      </c>
      <c r="Q20" s="17">
        <f t="shared" ref="Q20:Q25" si="1">Q19+O20</f>
        <v>58</v>
      </c>
      <c r="R20" s="18">
        <f t="shared" ref="R20:R25" si="2">R19+P20</f>
        <v>3.625</v>
      </c>
    </row>
    <row r="21" spans="2:18" ht="21.75" thickBot="1" x14ac:dyDescent="0.3">
      <c r="B21" s="2">
        <v>4</v>
      </c>
      <c r="C21" s="3">
        <v>48</v>
      </c>
      <c r="N21" s="2">
        <v>4</v>
      </c>
      <c r="O21" s="3">
        <v>48</v>
      </c>
      <c r="P21" s="18">
        <f t="shared" si="0"/>
        <v>3</v>
      </c>
      <c r="Q21" s="17">
        <f t="shared" si="1"/>
        <v>106</v>
      </c>
      <c r="R21" s="18">
        <f t="shared" si="2"/>
        <v>6.625</v>
      </c>
    </row>
    <row r="22" spans="2:18" ht="21.75" thickBot="1" x14ac:dyDescent="0.3">
      <c r="B22" s="2">
        <v>5</v>
      </c>
      <c r="C22" s="3">
        <v>38</v>
      </c>
      <c r="N22" s="2">
        <v>5</v>
      </c>
      <c r="O22" s="3">
        <v>38</v>
      </c>
      <c r="P22" s="18">
        <f t="shared" si="0"/>
        <v>2.375</v>
      </c>
      <c r="Q22" s="17">
        <f t="shared" si="1"/>
        <v>144</v>
      </c>
      <c r="R22" s="18">
        <f t="shared" si="2"/>
        <v>9</v>
      </c>
    </row>
    <row r="23" spans="2:18" ht="21.75" thickBot="1" x14ac:dyDescent="0.3">
      <c r="B23" s="2">
        <v>6</v>
      </c>
      <c r="C23" s="3">
        <v>34</v>
      </c>
      <c r="N23" s="2">
        <v>6</v>
      </c>
      <c r="O23" s="3">
        <v>34</v>
      </c>
      <c r="P23" s="18">
        <f t="shared" si="0"/>
        <v>2.125</v>
      </c>
      <c r="Q23" s="17">
        <f t="shared" si="1"/>
        <v>178</v>
      </c>
      <c r="R23" s="18">
        <f t="shared" si="2"/>
        <v>11.125</v>
      </c>
    </row>
    <row r="24" spans="2:18" ht="21.75" thickBot="1" x14ac:dyDescent="0.3">
      <c r="B24" s="2">
        <v>7</v>
      </c>
      <c r="C24" s="3">
        <v>16</v>
      </c>
      <c r="N24" s="2">
        <v>7</v>
      </c>
      <c r="O24" s="3">
        <v>16</v>
      </c>
      <c r="P24" s="18">
        <f t="shared" si="0"/>
        <v>1</v>
      </c>
      <c r="Q24" s="17">
        <f t="shared" si="1"/>
        <v>194</v>
      </c>
      <c r="R24" s="18">
        <f t="shared" si="2"/>
        <v>12.125</v>
      </c>
    </row>
    <row r="25" spans="2:18" ht="21.75" thickBot="1" x14ac:dyDescent="0.3">
      <c r="B25" s="2">
        <v>8</v>
      </c>
      <c r="C25" s="3">
        <v>6</v>
      </c>
      <c r="N25" s="2">
        <v>8</v>
      </c>
      <c r="O25" s="3">
        <v>6</v>
      </c>
      <c r="P25" s="18">
        <f t="shared" si="0"/>
        <v>0.375</v>
      </c>
      <c r="Q25" s="17">
        <f t="shared" si="1"/>
        <v>200</v>
      </c>
      <c r="R25" s="18">
        <f t="shared" si="2"/>
        <v>12.5</v>
      </c>
    </row>
    <row r="26" spans="2:18" ht="24.75" customHeight="1" thickBot="1" x14ac:dyDescent="0.3">
      <c r="B26" s="2">
        <v>9</v>
      </c>
      <c r="C26" s="3">
        <v>16</v>
      </c>
      <c r="N26" s="2">
        <v>9</v>
      </c>
      <c r="O26" s="3">
        <v>16</v>
      </c>
      <c r="P26" s="18">
        <f t="shared" ref="P26:P27" si="3">O26/$O$26</f>
        <v>1</v>
      </c>
      <c r="Q26" s="17">
        <f t="shared" ref="Q26:Q27" si="4">Q25+O26</f>
        <v>216</v>
      </c>
      <c r="R26" s="18">
        <f t="shared" ref="R26:R27" si="5">R25+P26</f>
        <v>13.5</v>
      </c>
    </row>
    <row r="27" spans="2:18" ht="21.75" thickBot="1" x14ac:dyDescent="0.3">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N16:W46"/>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3" width="9.140625" style="1"/>
    <col min="14" max="14" width="11.5703125" style="1" customWidth="1"/>
    <col min="15" max="16384" width="9.140625" style="1"/>
  </cols>
  <sheetData>
    <row r="16" spans="14:14" ht="22.5" x14ac:dyDescent="0.3">
      <c r="N16" s="54">
        <v>479</v>
      </c>
    </row>
    <row r="17" spans="14:17" ht="25.5" customHeight="1" x14ac:dyDescent="0.3">
      <c r="N17" s="54">
        <v>569</v>
      </c>
    </row>
    <row r="18" spans="14:17" ht="22.5" x14ac:dyDescent="0.3">
      <c r="N18" s="54">
        <v>599</v>
      </c>
      <c r="P18" s="156">
        <f>SUM(N16:N25)/10</f>
        <v>669</v>
      </c>
      <c r="Q18" s="157"/>
    </row>
    <row r="19" spans="14:17" ht="22.5" x14ac:dyDescent="0.3">
      <c r="N19" s="54">
        <v>649</v>
      </c>
      <c r="P19" s="158"/>
      <c r="Q19" s="159"/>
    </row>
    <row r="20" spans="14:17" ht="22.5" x14ac:dyDescent="0.3">
      <c r="N20" s="54">
        <v>649</v>
      </c>
    </row>
    <row r="21" spans="14:17" ht="22.5" x14ac:dyDescent="0.3">
      <c r="N21" s="54">
        <v>699</v>
      </c>
    </row>
    <row r="22" spans="14:17" ht="22.5" x14ac:dyDescent="0.3">
      <c r="N22" s="54">
        <v>699</v>
      </c>
    </row>
    <row r="23" spans="14:17" ht="22.5" x14ac:dyDescent="0.3">
      <c r="N23" s="54">
        <v>749</v>
      </c>
    </row>
    <row r="24" spans="14:17" ht="22.5" x14ac:dyDescent="0.3">
      <c r="N24" s="54">
        <v>799</v>
      </c>
    </row>
    <row r="25" spans="14:17" ht="22.5" x14ac:dyDescent="0.3">
      <c r="N25" s="54">
        <v>799</v>
      </c>
    </row>
    <row r="26" spans="14:17" ht="24.75" customHeight="1" x14ac:dyDescent="0.25"/>
    <row r="27" spans="14:17" ht="22.5" customHeight="1" x14ac:dyDescent="0.25"/>
    <row r="32" spans="14:17" ht="22.5" x14ac:dyDescent="0.3">
      <c r="N32" s="54">
        <v>569</v>
      </c>
    </row>
    <row r="33" spans="14:23" ht="22.5" x14ac:dyDescent="0.3">
      <c r="N33" s="54">
        <v>649</v>
      </c>
      <c r="P33" s="156">
        <f>SUM(N32:N35)/4</f>
        <v>704</v>
      </c>
      <c r="Q33" s="157"/>
    </row>
    <row r="34" spans="14:23" ht="22.5" x14ac:dyDescent="0.3">
      <c r="N34" s="54">
        <v>799</v>
      </c>
      <c r="P34" s="158"/>
      <c r="Q34" s="159"/>
    </row>
    <row r="35" spans="14:23" ht="22.5" x14ac:dyDescent="0.3">
      <c r="N35" s="54">
        <v>799</v>
      </c>
    </row>
    <row r="45" spans="14:23" ht="15" customHeight="1" x14ac:dyDescent="0.25">
      <c r="P45" s="156">
        <f>P33</f>
        <v>704</v>
      </c>
      <c r="Q45" s="157"/>
      <c r="R45" s="164" t="s">
        <v>40</v>
      </c>
      <c r="S45" s="156">
        <f>P18</f>
        <v>669</v>
      </c>
      <c r="T45" s="157"/>
      <c r="U45" s="165" t="s">
        <v>41</v>
      </c>
      <c r="V45" s="160">
        <f>P45-S45</f>
        <v>35</v>
      </c>
      <c r="W45" s="161"/>
    </row>
    <row r="46" spans="14:23" ht="15" customHeight="1" x14ac:dyDescent="0.25">
      <c r="P46" s="158"/>
      <c r="Q46" s="159"/>
      <c r="R46" s="164"/>
      <c r="S46" s="158"/>
      <c r="T46" s="159"/>
      <c r="U46" s="165"/>
      <c r="V46" s="162"/>
      <c r="W46" s="163"/>
    </row>
  </sheetData>
  <mergeCells count="7">
    <mergeCell ref="P18:Q19"/>
    <mergeCell ref="P33:Q34"/>
    <mergeCell ref="P45:Q46"/>
    <mergeCell ref="S45:T46"/>
    <mergeCell ref="V45:W46"/>
    <mergeCell ref="R45:R46"/>
    <mergeCell ref="U45:U46"/>
  </mergeCells>
  <pageMargins left="0.7" right="0.7" top="0.75" bottom="0.75" header="0.3" footer="0.3"/>
  <pageSetup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O17:Y107"/>
  <sheetViews>
    <sheetView zoomScale="70" zoomScaleNormal="70" workbookViewId="0">
      <selection activeCell="U99" sqref="U99:V100"/>
    </sheetView>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ht="68.45" customHeight="1" x14ac:dyDescent="0.25"/>
    <row r="26" ht="24.75" customHeight="1" x14ac:dyDescent="0.25"/>
    <row r="27" ht="22.5" customHeight="1" x14ac:dyDescent="0.25"/>
    <row r="72" spans="15:17" x14ac:dyDescent="0.25">
      <c r="O72" s="180">
        <f>500/SQRT(200)</f>
        <v>35.355339059327378</v>
      </c>
      <c r="P72" s="181"/>
      <c r="Q72" s="182"/>
    </row>
    <row r="73" spans="15:17" x14ac:dyDescent="0.25">
      <c r="O73" s="183"/>
      <c r="P73" s="184"/>
      <c r="Q73" s="185"/>
    </row>
    <row r="74" spans="15:17" x14ac:dyDescent="0.25">
      <c r="O74" s="186"/>
      <c r="P74" s="187"/>
      <c r="Q74" s="188"/>
    </row>
    <row r="77" spans="15:17" x14ac:dyDescent="0.25">
      <c r="O77" s="118"/>
      <c r="P77" s="118"/>
    </row>
    <row r="78" spans="15:17" x14ac:dyDescent="0.25">
      <c r="O78" s="118"/>
      <c r="P78" s="118"/>
    </row>
    <row r="80" spans="15:17" x14ac:dyDescent="0.25">
      <c r="O80" s="118"/>
      <c r="P80" s="118"/>
    </row>
    <row r="81" spans="15:25" x14ac:dyDescent="0.25">
      <c r="O81" s="118"/>
      <c r="P81" s="118"/>
    </row>
    <row r="83" spans="15:25" ht="15" customHeight="1" x14ac:dyDescent="0.25">
      <c r="O83" s="118"/>
      <c r="P83" s="118"/>
    </row>
    <row r="84" spans="15:25" ht="15" customHeight="1" x14ac:dyDescent="0.25">
      <c r="O84" s="118"/>
      <c r="P84" s="118"/>
    </row>
    <row r="88" spans="15:25" ht="14.45" customHeight="1" x14ac:dyDescent="0.25">
      <c r="R88" s="118"/>
      <c r="S88" s="118"/>
      <c r="V88" s="176">
        <f>_xlfn.NORM.S.INV(0.95)</f>
        <v>1.6448536269514715</v>
      </c>
      <c r="W88" s="177"/>
    </row>
    <row r="89" spans="15:25" ht="14.45" customHeight="1" x14ac:dyDescent="0.25">
      <c r="R89" s="118"/>
      <c r="S89" s="118"/>
      <c r="V89" s="178"/>
      <c r="W89" s="179"/>
    </row>
    <row r="91" spans="15:25" x14ac:dyDescent="0.25">
      <c r="O91" s="176">
        <f>_xlfn.NORM.S.INV(0.05)</f>
        <v>-1.6448536269514726</v>
      </c>
      <c r="P91" s="177"/>
    </row>
    <row r="92" spans="15:25" x14ac:dyDescent="0.25">
      <c r="O92" s="178"/>
      <c r="P92" s="179"/>
    </row>
    <row r="95" spans="15:25" x14ac:dyDescent="0.25">
      <c r="O95" s="172">
        <f>1.6449*(500/SQRT(200))</f>
        <v>58.155997218687602</v>
      </c>
      <c r="P95" s="173"/>
      <c r="R95" s="118"/>
      <c r="S95" s="118"/>
      <c r="V95" s="55"/>
      <c r="X95" s="118"/>
      <c r="Y95" s="118"/>
    </row>
    <row r="96" spans="15:25" x14ac:dyDescent="0.25">
      <c r="O96" s="174"/>
      <c r="P96" s="175"/>
      <c r="R96" s="118"/>
      <c r="S96" s="118"/>
      <c r="V96" s="55"/>
      <c r="X96" s="118"/>
      <c r="Y96" s="118"/>
    </row>
    <row r="98" spans="15:25" x14ac:dyDescent="0.25">
      <c r="X98" s="118"/>
      <c r="Y98" s="118"/>
    </row>
    <row r="99" spans="15:25" ht="24.75" customHeight="1" x14ac:dyDescent="0.25">
      <c r="O99" s="166">
        <f>1.6449*(500/SQRT(200))</f>
        <v>58.155997218687602</v>
      </c>
      <c r="P99" s="167"/>
      <c r="Q99" s="171" t="s">
        <v>40</v>
      </c>
      <c r="R99" s="189">
        <v>5230</v>
      </c>
      <c r="S99" s="190"/>
      <c r="T99" s="170" t="s">
        <v>43</v>
      </c>
      <c r="U99" s="166">
        <f>1.6449*(500/SQRT(200))</f>
        <v>58.155997218687602</v>
      </c>
      <c r="V99" s="167"/>
      <c r="X99" s="118"/>
      <c r="Y99" s="118"/>
    </row>
    <row r="100" spans="15:25" ht="15" customHeight="1" x14ac:dyDescent="0.25">
      <c r="O100" s="168"/>
      <c r="P100" s="169"/>
      <c r="Q100" s="171"/>
      <c r="R100" s="191"/>
      <c r="S100" s="192"/>
      <c r="T100" s="170"/>
      <c r="U100" s="168"/>
      <c r="V100" s="169"/>
    </row>
    <row r="101" spans="15:25" ht="15" customHeight="1" x14ac:dyDescent="0.25"/>
    <row r="102" spans="15:25" x14ac:dyDescent="0.25">
      <c r="O102" s="193" t="s">
        <v>41</v>
      </c>
      <c r="P102" s="193"/>
      <c r="U102" s="193" t="s">
        <v>41</v>
      </c>
      <c r="V102" s="193"/>
    </row>
    <row r="103" spans="15:25" ht="15" customHeight="1" x14ac:dyDescent="0.25">
      <c r="O103" s="193"/>
      <c r="P103" s="193"/>
      <c r="U103" s="193"/>
      <c r="V103" s="193"/>
    </row>
    <row r="104" spans="15:25" ht="15" customHeight="1" x14ac:dyDescent="0.25"/>
    <row r="106" spans="15:25" x14ac:dyDescent="0.25">
      <c r="O106" s="172">
        <f>5230-(1.645*(500/SQRT(200)))</f>
        <v>5171.8404672474062</v>
      </c>
      <c r="P106" s="173"/>
      <c r="U106" s="172">
        <f>5230+(1.645*(500/SQRT(200)))</f>
        <v>5288.1595327525938</v>
      </c>
      <c r="V106" s="173"/>
    </row>
    <row r="107" spans="15:25" x14ac:dyDescent="0.25">
      <c r="O107" s="174"/>
      <c r="P107" s="175"/>
      <c r="U107" s="174"/>
      <c r="V107" s="175"/>
    </row>
  </sheetData>
  <mergeCells count="20">
    <mergeCell ref="X95:Y96"/>
    <mergeCell ref="X98:Y99"/>
    <mergeCell ref="O106:P107"/>
    <mergeCell ref="R99:S100"/>
    <mergeCell ref="U106:V107"/>
    <mergeCell ref="O102:P103"/>
    <mergeCell ref="U102:V103"/>
    <mergeCell ref="O72:Q74"/>
    <mergeCell ref="O77:P78"/>
    <mergeCell ref="O80:P81"/>
    <mergeCell ref="O83:P84"/>
    <mergeCell ref="O91:P92"/>
    <mergeCell ref="R88:S89"/>
    <mergeCell ref="U99:V100"/>
    <mergeCell ref="O99:P100"/>
    <mergeCell ref="T99:T100"/>
    <mergeCell ref="Q99:Q100"/>
    <mergeCell ref="O95:P96"/>
    <mergeCell ref="R95:S96"/>
    <mergeCell ref="V88:W89"/>
  </mergeCells>
  <pageMargins left="0.7" right="0.7" top="0.75" bottom="0.75" header="0.3" footer="0.3"/>
  <pageSetup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O17:Y100"/>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ht="68.45" customHeight="1" x14ac:dyDescent="0.25"/>
    <row r="26" ht="24.75" customHeight="1" x14ac:dyDescent="0.25"/>
    <row r="27" ht="22.5" customHeight="1" x14ac:dyDescent="0.25"/>
    <row r="72" spans="15:17" x14ac:dyDescent="0.25">
      <c r="O72" s="118"/>
      <c r="P72" s="118"/>
      <c r="Q72" s="118"/>
    </row>
    <row r="73" spans="15:17" x14ac:dyDescent="0.25">
      <c r="O73" s="118"/>
      <c r="P73" s="118"/>
      <c r="Q73" s="118"/>
    </row>
    <row r="74" spans="15:17" x14ac:dyDescent="0.25">
      <c r="O74" s="118"/>
      <c r="P74" s="118"/>
      <c r="Q74" s="118"/>
    </row>
    <row r="77" spans="15:17" x14ac:dyDescent="0.25">
      <c r="O77" s="118"/>
      <c r="P77" s="118"/>
    </row>
    <row r="78" spans="15:17" x14ac:dyDescent="0.25">
      <c r="O78" s="118"/>
      <c r="P78" s="118"/>
    </row>
    <row r="80" spans="15:17" x14ac:dyDescent="0.25">
      <c r="O80" s="118"/>
      <c r="P80" s="118"/>
    </row>
    <row r="81" spans="15:25" x14ac:dyDescent="0.25">
      <c r="O81" s="118"/>
      <c r="P81" s="118"/>
    </row>
    <row r="83" spans="15:25" x14ac:dyDescent="0.25">
      <c r="O83" s="118"/>
      <c r="P83" s="118"/>
    </row>
    <row r="84" spans="15:25" x14ac:dyDescent="0.25">
      <c r="O84" s="118"/>
      <c r="P84" s="118"/>
    </row>
    <row r="88" spans="15:25" x14ac:dyDescent="0.25">
      <c r="O88" s="118">
        <f>_xlfn.NORM.S.INV(0.05)</f>
        <v>-1.6448536269514726</v>
      </c>
      <c r="P88" s="118"/>
      <c r="R88" s="118">
        <f>-_xlfn.NORM.S.INV(0.05)</f>
        <v>1.6448536269514726</v>
      </c>
      <c r="S88" s="118"/>
    </row>
    <row r="89" spans="15:25" x14ac:dyDescent="0.25">
      <c r="O89" s="118"/>
      <c r="P89" s="118"/>
      <c r="R89" s="118"/>
      <c r="S89" s="118"/>
    </row>
    <row r="95" spans="15:25" x14ac:dyDescent="0.25">
      <c r="O95" s="195"/>
      <c r="P95" s="195"/>
      <c r="R95" s="118"/>
      <c r="S95" s="118"/>
      <c r="V95" s="55"/>
      <c r="X95" s="118"/>
      <c r="Y95" s="118"/>
    </row>
    <row r="96" spans="15:25" x14ac:dyDescent="0.25">
      <c r="O96" s="195"/>
      <c r="P96" s="195"/>
      <c r="R96" s="118"/>
      <c r="S96" s="118"/>
      <c r="V96" s="55"/>
      <c r="X96" s="118"/>
      <c r="Y96" s="118"/>
    </row>
    <row r="98" spans="15:25" x14ac:dyDescent="0.25">
      <c r="X98" s="118"/>
      <c r="Y98" s="118"/>
    </row>
    <row r="99" spans="15:25" x14ac:dyDescent="0.25">
      <c r="O99" s="194">
        <f>5230-(1.645*(500/SQRT(200)))</f>
        <v>5171.8404672474062</v>
      </c>
      <c r="P99" s="194"/>
      <c r="R99" s="194">
        <v>5230</v>
      </c>
      <c r="S99" s="194"/>
      <c r="U99" s="194">
        <f>5230+(1.645*(500/SQRT(200)))</f>
        <v>5288.1595327525938</v>
      </c>
      <c r="V99" s="194"/>
      <c r="X99" s="118"/>
      <c r="Y99" s="118"/>
    </row>
    <row r="100" spans="15:25" x14ac:dyDescent="0.25">
      <c r="O100" s="194"/>
      <c r="P100" s="194"/>
      <c r="R100" s="194"/>
      <c r="S100" s="194"/>
      <c r="U100" s="194"/>
      <c r="V100" s="194"/>
    </row>
  </sheetData>
  <mergeCells count="13">
    <mergeCell ref="R88:S89"/>
    <mergeCell ref="R95:S96"/>
    <mergeCell ref="X95:Y96"/>
    <mergeCell ref="X98:Y99"/>
    <mergeCell ref="O99:P100"/>
    <mergeCell ref="U99:V100"/>
    <mergeCell ref="R99:S100"/>
    <mergeCell ref="O95:P96"/>
    <mergeCell ref="O72:Q74"/>
    <mergeCell ref="O77:P78"/>
    <mergeCell ref="O80:P81"/>
    <mergeCell ref="O83:P84"/>
    <mergeCell ref="O88:P89"/>
  </mergeCells>
  <pageMargins left="0.7" right="0.7" top="0.75" bottom="0.75" header="0.3" footer="0.3"/>
  <pageSetup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
  <sheetViews>
    <sheetView showRowColHeaders="0" workbookViewId="0"/>
  </sheetViews>
  <sheetFormatPr defaultColWidth="9.140625" defaultRowHeight="15" x14ac:dyDescent="0.25"/>
  <cols>
    <col min="1" max="16384" width="9.140625" style="59"/>
  </cols>
  <sheetData/>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FirstPage</vt:lpstr>
      <vt:lpstr>Content</vt:lpstr>
      <vt:lpstr>Problem 10 (2)</vt:lpstr>
      <vt:lpstr>Problem 9 (2)</vt:lpstr>
      <vt:lpstr>Problem 8 (2)</vt:lpstr>
      <vt:lpstr>Problem 1</vt:lpstr>
      <vt:lpstr>Problem 7 (2)</vt:lpstr>
      <vt:lpstr>Problem 6 (2)</vt:lpstr>
      <vt:lpstr>Problem 3 (3)</vt:lpstr>
      <vt:lpstr>Problem 3</vt:lpstr>
      <vt:lpstr>Problem 5 (2)</vt:lpstr>
      <vt:lpstr>Problem 41 </vt:lpstr>
      <vt:lpstr>Problem 4 (2)</vt:lpstr>
      <vt:lpstr>Problem 3 (2)</vt:lpstr>
      <vt:lpstr>Problem 2 (2)</vt:lpstr>
      <vt:lpstr>Problem 1 (2)</vt:lpstr>
      <vt:lpstr> Problem 4 </vt:lpstr>
      <vt:lpstr> Problem 2 s </vt:lpstr>
      <vt:lpstr>Check Problem 6</vt:lpstr>
      <vt:lpstr>FCIEA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2019-12-12T01:07:46Z</cp:lastPrinted>
  <dcterms:created xsi:type="dcterms:W3CDTF">2012-09-15T18:37:09Z</dcterms:created>
  <dcterms:modified xsi:type="dcterms:W3CDTF">2023-10-19T03:33:00Z</dcterms:modified>
</cp:coreProperties>
</file>