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M 302\"/>
    </mc:Choice>
  </mc:AlternateContent>
  <xr:revisionPtr revIDLastSave="0" documentId="8_{E8C08914-D57D-435F-8856-81AB72789654}" xr6:coauthVersionLast="47" xr6:coauthVersionMax="47" xr10:uidLastSave="{00000000-0000-0000-0000-000000000000}"/>
  <bookViews>
    <workbookView showSheetTabs="0" xWindow="-108" yWindow="-108" windowWidth="23256" windowHeight="12576" firstSheet="6" activeTab="23" xr2:uid="{00000000-000D-0000-FFFF-FFFF00000000}"/>
  </bookViews>
  <sheets>
    <sheet name="1 (2)" sheetId="53" r:id="rId1"/>
    <sheet name="1" sheetId="26" r:id="rId2"/>
    <sheet name="2 (2)" sheetId="54" r:id="rId3"/>
    <sheet name="2" sheetId="27" r:id="rId4"/>
    <sheet name="3 (2)" sheetId="55" r:id="rId5"/>
    <sheet name="3" sheetId="49" r:id="rId6"/>
    <sheet name="4 (2)" sheetId="56" r:id="rId7"/>
    <sheet name="4" sheetId="29" r:id="rId8"/>
    <sheet name="5 (2)" sheetId="57" r:id="rId9"/>
    <sheet name="5" sheetId="52" r:id="rId10"/>
    <sheet name="6 (2)" sheetId="58" r:id="rId11"/>
    <sheet name="6" sheetId="31" r:id="rId12"/>
    <sheet name="7 (2)" sheetId="59" r:id="rId13"/>
    <sheet name="7" sheetId="51" r:id="rId14"/>
    <sheet name="8 (2)" sheetId="60" r:id="rId15"/>
    <sheet name="8" sheetId="33" r:id="rId16"/>
    <sheet name="9 (2)" sheetId="61" r:id="rId17"/>
    <sheet name="9" sheetId="34" r:id="rId18"/>
    <sheet name="10 (2)" sheetId="62" r:id="rId19"/>
    <sheet name="10" sheetId="32" r:id="rId20"/>
    <sheet name="12" sheetId="64" r:id="rId21"/>
    <sheet name="11" sheetId="63" r:id="rId22"/>
    <sheet name="Content" sheetId="8" r:id="rId23"/>
    <sheet name="FirstPage" sheetId="21" r:id="rId24"/>
    <sheet name="Inquiry Form" sheetId="50" r:id="rId2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54" l="1"/>
  <c r="Q29" i="62"/>
  <c r="X36" i="58"/>
  <c r="L47" i="56"/>
  <c r="Y33" i="56"/>
  <c r="U19" i="56"/>
  <c r="AD22" i="53" l="1"/>
  <c r="H37" i="53"/>
  <c r="R28" i="61"/>
  <c r="AC17" i="55"/>
  <c r="Q21" i="62"/>
  <c r="L29" i="59"/>
  <c r="L26" i="59"/>
  <c r="L32" i="59" s="1"/>
  <c r="X23" i="58"/>
  <c r="O22" i="57"/>
  <c r="R22" i="57" s="1"/>
  <c r="R21" i="57"/>
  <c r="R23" i="57" s="1"/>
  <c r="O21" i="57"/>
  <c r="O23" i="57" s="1"/>
  <c r="S19" i="56"/>
  <c r="U18" i="56"/>
  <c r="S18" i="56"/>
  <c r="U17" i="56"/>
  <c r="S17" i="56"/>
  <c r="M21" i="54"/>
  <c r="M25" i="54" s="1"/>
  <c r="M19" i="54"/>
  <c r="I35" i="53"/>
  <c r="I34" i="53"/>
  <c r="I33" i="53"/>
  <c r="I32" i="53"/>
</calcChain>
</file>

<file path=xl/sharedStrings.xml><?xml version="1.0" encoding="utf-8"?>
<sst xmlns="http://schemas.openxmlformats.org/spreadsheetml/2006/main" count="104" uniqueCount="66">
  <si>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</si>
  <si>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Alternative</t>
  </si>
  <si>
    <t>Next Year's Demand</t>
  </si>
  <si>
    <t>Low</t>
  </si>
  <si>
    <t>High</t>
  </si>
  <si>
    <t>Do Nothing</t>
  </si>
  <si>
    <t>Expand</t>
  </si>
  <si>
    <t>Subcontract</t>
  </si>
  <si>
    <t>States of Nature</t>
  </si>
  <si>
    <t>Brand</t>
  </si>
  <si>
    <t>Patagonia</t>
  </si>
  <si>
    <t>North Face</t>
  </si>
  <si>
    <t>Cloud Veil</t>
  </si>
  <si>
    <t>Columbia</t>
  </si>
  <si>
    <t>µ</t>
  </si>
  <si>
    <t>σ</t>
  </si>
  <si>
    <t>x</t>
  </si>
  <si>
    <t>Probabilities</t>
  </si>
  <si>
    <t>z=</t>
  </si>
  <si>
    <t>a)</t>
  </si>
  <si>
    <t>b)</t>
  </si>
  <si>
    <t>Fixed Investment</t>
  </si>
  <si>
    <t>Variable Costs</t>
  </si>
  <si>
    <t>Selling Price</t>
  </si>
  <si>
    <t>Production Volume</t>
  </si>
  <si>
    <t>Total Revenue</t>
  </si>
  <si>
    <t>Total Cost</t>
  </si>
  <si>
    <t>Total Profit</t>
  </si>
  <si>
    <t>F/(1-(V/P)</t>
  </si>
  <si>
    <t>a</t>
  </si>
  <si>
    <t>b</t>
  </si>
  <si>
    <t>Yes</t>
  </si>
  <si>
    <t>Firm's Cost of Capital</t>
  </si>
  <si>
    <t>Year-End Cash Flow</t>
  </si>
  <si>
    <t>Year</t>
  </si>
  <si>
    <t>Project A</t>
  </si>
  <si>
    <t>Initial Investment</t>
  </si>
  <si>
    <t>NPV</t>
  </si>
  <si>
    <t>Project Choice</t>
  </si>
  <si>
    <t>Interest rate</t>
  </si>
  <si>
    <t>Number of Periods</t>
  </si>
  <si>
    <t>Present Value of a Single Amount</t>
  </si>
  <si>
    <t>Future value</t>
  </si>
  <si>
    <t>c)</t>
  </si>
  <si>
    <t>1-P=</t>
  </si>
  <si>
    <t>P=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</si>
  <si>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</si>
  <si>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</si>
  <si>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</si>
  <si>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</si>
  <si>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</si>
  <si>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</si>
  <si>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</si>
  <si>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</si>
  <si>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</si>
  <si>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</si>
  <si>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</si>
  <si>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</si>
  <si>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</si>
  <si>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Quarter</t>
  </si>
  <si>
    <t># Sold</t>
  </si>
  <si>
    <t>Descriptive Statistics</t>
  </si>
  <si>
    <t>F/(P-V)</t>
  </si>
  <si>
    <t>Future Value of a Single Amount</t>
  </si>
  <si>
    <t>Present value</t>
  </si>
  <si>
    <t>Sum of PVFCF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</si>
</sst>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0.0000"/>
    <numFmt numFmtId="167" formatCode="0.000"/>
    <numFmt numFmtId="172" formatCode="0.0000%"/>
  </numFmts>
  <fonts count="6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22"/>
      <color theme="7" tint="-0.499984740745262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4" tint="-0.499984740745262"/>
      <name val="Lucida Bright"/>
      <family val="1"/>
    </font>
    <font>
      <b/>
      <sz val="20"/>
      <color theme="4" tint="-0.499984740745262"/>
      <name val="Lucida Bright"/>
      <family val="1"/>
    </font>
    <font>
      <b/>
      <sz val="20"/>
      <color theme="7" tint="-0.499984740745262"/>
      <name val="Lucida Bright"/>
      <family val="1"/>
    </font>
    <font>
      <b/>
      <sz val="20"/>
      <color rgb="FFC00000"/>
      <name val="Lucida Bright"/>
      <family val="1"/>
    </font>
    <font>
      <b/>
      <sz val="24"/>
      <color rgb="FFCC3300"/>
      <name val="Lucida Bright"/>
      <family val="1"/>
    </font>
    <font>
      <b/>
      <sz val="24"/>
      <color rgb="FFFFFF00"/>
      <name val="Lucida Bright"/>
      <family val="1"/>
    </font>
    <font>
      <sz val="24"/>
      <color theme="1"/>
      <name val="Lucida Bright"/>
      <family val="1"/>
    </font>
    <font>
      <b/>
      <sz val="22"/>
      <color rgb="FFFFFF00"/>
      <name val="Lucida Bright"/>
      <family val="1"/>
    </font>
    <font>
      <sz val="20"/>
      <color theme="1"/>
      <name val="Lucida Bright"/>
      <family val="1"/>
    </font>
    <font>
      <b/>
      <sz val="20"/>
      <color rgb="FFFFFF00"/>
      <name val="Lucida Bright"/>
      <family val="1"/>
    </font>
    <font>
      <sz val="18"/>
      <color theme="1"/>
      <name val="Lucida Bright"/>
      <family val="1"/>
    </font>
    <font>
      <b/>
      <sz val="18"/>
      <color rgb="FFFFFF00"/>
      <name val="Lucida Bright"/>
      <family val="1"/>
    </font>
    <font>
      <sz val="11"/>
      <color theme="1"/>
      <name val="Lucida Bright"/>
      <family val="1"/>
    </font>
    <font>
      <b/>
      <sz val="18"/>
      <color theme="1"/>
      <name val="Lucida Bright"/>
      <family val="1"/>
    </font>
    <font>
      <b/>
      <sz val="18"/>
      <color theme="3" tint="-0.499984740745262"/>
      <name val="Lucida Bright"/>
      <family val="1"/>
    </font>
    <font>
      <b/>
      <sz val="18"/>
      <color rgb="FFC00000"/>
      <name val="Lucida Bright"/>
      <family val="1"/>
    </font>
    <font>
      <b/>
      <sz val="18"/>
      <color theme="6" tint="-0.499984740745262"/>
      <name val="Lucida Bright"/>
      <family val="1"/>
    </font>
    <font>
      <b/>
      <sz val="18"/>
      <color theme="5" tint="-0.499984740745262"/>
      <name val="Lucida Bright"/>
      <family val="1"/>
    </font>
    <font>
      <b/>
      <sz val="26"/>
      <color rgb="FFFFFF00"/>
      <name val="Lucida Bright"/>
      <family val="1"/>
    </font>
    <font>
      <sz val="11"/>
      <color theme="2" tint="-9.9978637043366805E-2"/>
      <name val="Lucida Bright"/>
      <family val="1"/>
    </font>
    <font>
      <sz val="26"/>
      <color theme="1"/>
      <name val="Lucida Bright"/>
      <family val="1"/>
    </font>
    <font>
      <b/>
      <sz val="18"/>
      <color theme="2" tint="-9.9978637043366805E-2"/>
      <name val="Lucida Bright"/>
      <family val="1"/>
    </font>
    <font>
      <sz val="11"/>
      <color theme="2"/>
      <name val="Lucida Bright"/>
      <family val="1"/>
    </font>
    <font>
      <b/>
      <sz val="10"/>
      <color theme="2" tint="-9.9978637043366805E-2"/>
      <name val="Lucida Bright"/>
      <family val="1"/>
    </font>
    <font>
      <sz val="26"/>
      <color rgb="FFC00000"/>
      <name val="Lucida Bright"/>
      <family val="1"/>
    </font>
    <font>
      <b/>
      <sz val="20"/>
      <color theme="1"/>
      <name val="Lucida Bright"/>
      <family val="1"/>
    </font>
    <font>
      <b/>
      <sz val="20"/>
      <color theme="5" tint="-0.499984740745262"/>
      <name val="Lucida Bright"/>
      <family val="1"/>
    </font>
    <font>
      <sz val="28"/>
      <color theme="1"/>
      <name val="Calibri"/>
      <family val="2"/>
      <scheme val="minor"/>
    </font>
    <font>
      <sz val="28"/>
      <color theme="1"/>
      <name val="Lucida Bright"/>
      <family val="1"/>
    </font>
    <font>
      <sz val="22"/>
      <color theme="1"/>
      <name val="Calibri"/>
      <family val="2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36"/>
      <color rgb="FFC00000"/>
      <name val="Calibri"/>
      <family val="2"/>
      <scheme val="minor"/>
    </font>
    <font>
      <sz val="36"/>
      <color theme="3" tint="-0.499984740745262"/>
      <name val="Calibri"/>
      <family val="2"/>
      <scheme val="minor"/>
    </font>
    <font>
      <sz val="24"/>
      <name val="Arial"/>
      <family val="2"/>
    </font>
    <font>
      <sz val="24"/>
      <color rgb="FF800000"/>
      <name val="Calibri"/>
      <family val="2"/>
      <scheme val="minor"/>
    </font>
    <font>
      <b/>
      <sz val="24"/>
      <color theme="1"/>
      <name val="Lucida Bright"/>
      <family val="1"/>
    </font>
    <font>
      <sz val="24"/>
      <name val="Lucida Bright"/>
      <family val="1"/>
    </font>
    <font>
      <b/>
      <sz val="22"/>
      <color rgb="FFFFC000"/>
      <name val="Lucida Bright"/>
      <family val="1"/>
    </font>
    <font>
      <b/>
      <sz val="22"/>
      <color theme="1"/>
      <name val="Lucida Bright"/>
      <family val="1"/>
    </font>
    <font>
      <b/>
      <sz val="20"/>
      <color theme="3" tint="-0.249977111117893"/>
      <name val="Lucida Bright"/>
      <family val="1"/>
    </font>
    <font>
      <b/>
      <sz val="20"/>
      <name val="Lucida Bright"/>
      <family val="1"/>
    </font>
    <font>
      <sz val="20"/>
      <name val="Lucida Bright"/>
      <family val="1"/>
    </font>
    <font>
      <b/>
      <sz val="22"/>
      <color theme="7" tint="-0.499984740745262"/>
      <name val="Lucida Bright"/>
      <family val="1"/>
    </font>
    <font>
      <b/>
      <sz val="24"/>
      <color rgb="FFFFFF00"/>
      <name val="Calibri"/>
      <family val="2"/>
      <scheme val="minor"/>
    </font>
    <font>
      <b/>
      <sz val="26"/>
      <color rgb="FFFFFF00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1" fillId="2" borderId="0" xfId="0" applyFont="1" applyFill="1"/>
    <xf numFmtId="0" fontId="0" fillId="3" borderId="0" xfId="0" applyFill="1"/>
    <xf numFmtId="164" fontId="6" fillId="2" borderId="0" xfId="0" applyNumberFormat="1" applyFont="1" applyFill="1" applyAlignment="1">
      <alignment horizontal="center" vertical="center"/>
    </xf>
    <xf numFmtId="0" fontId="4" fillId="3" borderId="0" xfId="0" applyFont="1" applyFill="1"/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0" fillId="2" borderId="0" xfId="0" applyFill="1" applyAlignment="1">
      <alignment horizontal="center" vertical="center"/>
    </xf>
    <xf numFmtId="0" fontId="0" fillId="0" borderId="0" xfId="0" applyFill="1"/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3" fontId="11" fillId="4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horizontal="center" vertical="center"/>
    </xf>
    <xf numFmtId="0" fontId="23" fillId="2" borderId="0" xfId="0" applyFont="1" applyFill="1"/>
    <xf numFmtId="164" fontId="24" fillId="2" borderId="3" xfId="0" applyNumberFormat="1" applyFont="1" applyFill="1" applyBorder="1" applyAlignment="1">
      <alignment vertical="center"/>
    </xf>
    <xf numFmtId="164" fontId="26" fillId="2" borderId="1" xfId="0" applyNumberFormat="1" applyFont="1" applyFill="1" applyBorder="1" applyAlignment="1">
      <alignment vertical="center"/>
    </xf>
    <xf numFmtId="164" fontId="27" fillId="2" borderId="1" xfId="0" applyNumberFormat="1" applyFont="1" applyFill="1" applyBorder="1" applyAlignment="1">
      <alignment horizontal="center" vertical="center"/>
    </xf>
    <xf numFmtId="164" fontId="27" fillId="2" borderId="2" xfId="0" applyNumberFormat="1" applyFont="1" applyFill="1" applyBorder="1" applyAlignment="1">
      <alignment horizontal="center" vertical="center"/>
    </xf>
    <xf numFmtId="164" fontId="28" fillId="2" borderId="1" xfId="0" applyNumberFormat="1" applyFont="1" applyFill="1" applyBorder="1" applyAlignment="1">
      <alignment vertical="center"/>
    </xf>
    <xf numFmtId="165" fontId="24" fillId="2" borderId="1" xfId="0" applyNumberFormat="1" applyFont="1" applyFill="1" applyBorder="1" applyAlignment="1">
      <alignment horizontal="center" vertical="center"/>
    </xf>
    <xf numFmtId="165" fontId="24" fillId="2" borderId="2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29" fillId="5" borderId="1" xfId="0" applyFont="1" applyFill="1" applyBorder="1" applyAlignment="1">
      <alignment horizontal="center" vertical="center"/>
    </xf>
    <xf numFmtId="0" fontId="30" fillId="2" borderId="0" xfId="0" applyFont="1" applyFill="1"/>
    <xf numFmtId="0" fontId="31" fillId="2" borderId="1" xfId="0" applyFont="1" applyFill="1" applyBorder="1" applyAlignment="1">
      <alignment horizontal="center" vertical="center"/>
    </xf>
    <xf numFmtId="164" fontId="32" fillId="2" borderId="0" xfId="0" applyNumberFormat="1" applyFont="1" applyFill="1" applyAlignment="1">
      <alignment vertical="center"/>
    </xf>
    <xf numFmtId="0" fontId="33" fillId="2" borderId="0" xfId="0" applyFont="1" applyFill="1"/>
    <xf numFmtId="1" fontId="23" fillId="2" borderId="0" xfId="0" applyNumberFormat="1" applyFont="1" applyFill="1"/>
    <xf numFmtId="165" fontId="19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wrapText="1"/>
    </xf>
    <xf numFmtId="0" fontId="30" fillId="2" borderId="0" xfId="0" applyFont="1" applyFill="1" applyAlignment="1">
      <alignment wrapText="1"/>
    </xf>
    <xf numFmtId="3" fontId="34" fillId="2" borderId="0" xfId="0" applyNumberFormat="1" applyFont="1" applyFill="1" applyAlignment="1">
      <alignment vertical="center"/>
    </xf>
    <xf numFmtId="164" fontId="32" fillId="2" borderId="0" xfId="0" applyNumberFormat="1" applyFont="1" applyFill="1" applyAlignment="1">
      <alignment horizontal="center" vertical="center"/>
    </xf>
    <xf numFmtId="165" fontId="19" fillId="6" borderId="1" xfId="0" applyNumberFormat="1" applyFont="1" applyFill="1" applyBorder="1" applyAlignment="1">
      <alignment horizontal="center" vertical="center"/>
    </xf>
    <xf numFmtId="0" fontId="41" fillId="2" borderId="0" xfId="0" applyFont="1" applyFill="1" applyBorder="1"/>
    <xf numFmtId="0" fontId="42" fillId="2" borderId="0" xfId="0" applyFont="1" applyFill="1" applyBorder="1" applyAlignment="1">
      <alignment vertical="top" wrapText="1"/>
    </xf>
    <xf numFmtId="0" fontId="41" fillId="2" borderId="0" xfId="0" applyFont="1" applyFill="1"/>
    <xf numFmtId="0" fontId="42" fillId="2" borderId="0" xfId="0" quotePrefix="1" applyFont="1" applyFill="1" applyBorder="1"/>
    <xf numFmtId="8" fontId="41" fillId="2" borderId="0" xfId="0" applyNumberFormat="1" applyFont="1" applyFill="1"/>
    <xf numFmtId="0" fontId="41" fillId="2" borderId="0" xfId="0" applyFont="1" applyFill="1" applyAlignment="1">
      <alignment wrapText="1"/>
    </xf>
    <xf numFmtId="0" fontId="43" fillId="2" borderId="0" xfId="0" applyFont="1" applyFill="1" applyAlignment="1">
      <alignment vertical="top"/>
    </xf>
    <xf numFmtId="0" fontId="42" fillId="2" borderId="0" xfId="0" applyFont="1" applyFill="1" applyAlignment="1">
      <alignment horizontal="right"/>
    </xf>
    <xf numFmtId="0" fontId="44" fillId="2" borderId="0" xfId="0" quotePrefix="1" applyFont="1" applyFill="1"/>
    <xf numFmtId="10" fontId="41" fillId="2" borderId="0" xfId="0" applyNumberFormat="1" applyFont="1" applyFill="1"/>
    <xf numFmtId="0" fontId="44" fillId="2" borderId="0" xfId="0" applyFont="1" applyFill="1" applyAlignment="1">
      <alignment horizontal="right" vertical="top"/>
    </xf>
    <xf numFmtId="0" fontId="44" fillId="2" borderId="0" xfId="0" applyFont="1" applyFill="1" applyAlignment="1">
      <alignment horizontal="right"/>
    </xf>
    <xf numFmtId="0" fontId="42" fillId="2" borderId="0" xfId="0" applyFont="1" applyFill="1" applyAlignment="1">
      <alignment horizontal="left" wrapText="1"/>
    </xf>
    <xf numFmtId="0" fontId="42" fillId="2" borderId="0" xfId="0" applyFont="1" applyFill="1" applyAlignment="1">
      <alignment wrapText="1"/>
    </xf>
    <xf numFmtId="0" fontId="44" fillId="2" borderId="0" xfId="0" applyFont="1" applyFill="1" applyAlignment="1">
      <alignment wrapText="1"/>
    </xf>
    <xf numFmtId="0" fontId="42" fillId="2" borderId="0" xfId="0" applyFont="1" applyFill="1"/>
    <xf numFmtId="10" fontId="41" fillId="2" borderId="0" xfId="0" applyNumberFormat="1" applyFont="1" applyFill="1" applyAlignment="1">
      <alignment wrapText="1"/>
    </xf>
    <xf numFmtId="0" fontId="44" fillId="2" borderId="0" xfId="0" applyFont="1" applyFill="1"/>
    <xf numFmtId="8" fontId="43" fillId="2" borderId="0" xfId="0" applyNumberFormat="1" applyFont="1" applyFill="1" applyAlignment="1">
      <alignment vertical="top"/>
    </xf>
    <xf numFmtId="0" fontId="41" fillId="2" borderId="0" xfId="0" applyFont="1" applyFill="1" applyAlignment="1"/>
    <xf numFmtId="0" fontId="44" fillId="2" borderId="0" xfId="0" applyFont="1" applyFill="1" applyAlignment="1">
      <alignment horizontal="right" wrapText="1"/>
    </xf>
    <xf numFmtId="10" fontId="42" fillId="2" borderId="0" xfId="0" applyNumberFormat="1" applyFont="1" applyFill="1"/>
    <xf numFmtId="0" fontId="44" fillId="2" borderId="0" xfId="0" quotePrefix="1" applyFont="1" applyFill="1" applyAlignment="1">
      <alignment horizontal="right"/>
    </xf>
    <xf numFmtId="8" fontId="41" fillId="2" borderId="0" xfId="0" applyNumberFormat="1" applyFont="1" applyFill="1" applyAlignment="1">
      <alignment wrapText="1"/>
    </xf>
    <xf numFmtId="0" fontId="41" fillId="2" borderId="0" xfId="0" applyFont="1" applyFill="1" applyAlignment="1">
      <alignment horizontal="right"/>
    </xf>
    <xf numFmtId="0" fontId="42" fillId="2" borderId="0" xfId="0" applyFont="1" applyFill="1" applyAlignment="1"/>
    <xf numFmtId="0" fontId="41" fillId="2" borderId="0" xfId="0" applyFont="1" applyFill="1" applyAlignment="1">
      <alignment horizontal="left" vertical="top" wrapText="1"/>
    </xf>
    <xf numFmtId="0" fontId="41" fillId="2" borderId="0" xfId="0" applyFont="1" applyFill="1" applyAlignment="1">
      <alignment vertical="top" wrapText="1"/>
    </xf>
    <xf numFmtId="0" fontId="42" fillId="2" borderId="0" xfId="0" applyFont="1" applyFill="1" applyAlignment="1">
      <alignment vertical="top" wrapText="1"/>
    </xf>
    <xf numFmtId="0" fontId="40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6" fillId="3" borderId="0" xfId="0" applyFont="1" applyFill="1"/>
    <xf numFmtId="3" fontId="20" fillId="5" borderId="1" xfId="0" applyNumberFormat="1" applyFont="1" applyFill="1" applyBorder="1" applyAlignment="1">
      <alignment horizontal="center" vertical="center"/>
    </xf>
    <xf numFmtId="0" fontId="49" fillId="2" borderId="0" xfId="0" applyFont="1" applyFill="1"/>
    <xf numFmtId="0" fontId="50" fillId="2" borderId="0" xfId="0" applyFont="1" applyFill="1"/>
    <xf numFmtId="0" fontId="31" fillId="2" borderId="0" xfId="0" applyFont="1" applyFill="1" applyAlignment="1">
      <alignment horizontal="center" vertical="center"/>
    </xf>
    <xf numFmtId="0" fontId="52" fillId="2" borderId="1" xfId="0" applyFont="1" applyFill="1" applyBorder="1"/>
    <xf numFmtId="6" fontId="17" fillId="2" borderId="1" xfId="0" applyNumberFormat="1" applyFont="1" applyFill="1" applyBorder="1" applyAlignment="1" applyProtection="1">
      <alignment horizontal="center" vertical="center"/>
      <protection locked="0"/>
    </xf>
    <xf numFmtId="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8" fontId="16" fillId="5" borderId="1" xfId="0" applyNumberFormat="1" applyFont="1" applyFill="1" applyBorder="1" applyAlignment="1">
      <alignment horizontal="center" vertical="center"/>
    </xf>
    <xf numFmtId="0" fontId="52" fillId="2" borderId="0" xfId="0" applyFont="1" applyFill="1"/>
    <xf numFmtId="0" fontId="17" fillId="2" borderId="0" xfId="0" applyFont="1" applyFill="1" applyAlignment="1">
      <alignment vertical="center"/>
    </xf>
    <xf numFmtId="38" fontId="53" fillId="8" borderId="1" xfId="0" applyNumberFormat="1" applyFont="1" applyFill="1" applyBorder="1" applyAlignment="1">
      <alignment horizontal="center" vertical="center"/>
    </xf>
    <xf numFmtId="38" fontId="54" fillId="7" borderId="1" xfId="0" applyNumberFormat="1" applyFont="1" applyFill="1" applyBorder="1" applyAlignment="1">
      <alignment horizontal="center" vertical="center"/>
    </xf>
    <xf numFmtId="9" fontId="5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6" fillId="2" borderId="1" xfId="0" applyFont="1" applyFill="1" applyBorder="1" applyAlignment="1">
      <alignment horizontal="right"/>
    </xf>
    <xf numFmtId="0" fontId="56" fillId="6" borderId="1" xfId="0" applyFont="1" applyFill="1" applyBorder="1" applyAlignment="1">
      <alignment horizontal="center" vertical="center"/>
    </xf>
    <xf numFmtId="3" fontId="57" fillId="7" borderId="1" xfId="0" applyNumberFormat="1" applyFont="1" applyFill="1" applyBorder="1" applyAlignment="1" applyProtection="1">
      <alignment horizontal="center" vertical="center"/>
      <protection locked="0"/>
    </xf>
    <xf numFmtId="3" fontId="57" fillId="2" borderId="1" xfId="0" applyNumberFormat="1" applyFont="1" applyFill="1" applyBorder="1" applyAlignment="1" applyProtection="1">
      <alignment horizontal="center" vertical="center" wrapText="1"/>
      <protection locked="0"/>
    </xf>
    <xf numFmtId="38" fontId="56" fillId="7" borderId="1" xfId="0" applyNumberFormat="1" applyFont="1" applyFill="1" applyBorder="1" applyAlignment="1" applyProtection="1">
      <alignment horizontal="center" vertical="center" wrapText="1"/>
      <protection locked="0"/>
    </xf>
    <xf numFmtId="8" fontId="16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6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2" fontId="3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0" fontId="58" fillId="2" borderId="1" xfId="0" applyFont="1" applyFill="1" applyBorder="1" applyAlignment="1">
      <alignment vertical="center"/>
    </xf>
    <xf numFmtId="38" fontId="18" fillId="5" borderId="1" xfId="0" applyNumberFormat="1" applyFont="1" applyFill="1" applyBorder="1" applyAlignment="1">
      <alignment horizontal="center" vertical="center"/>
    </xf>
    <xf numFmtId="38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top" wrapText="1"/>
    </xf>
    <xf numFmtId="0" fontId="42" fillId="2" borderId="0" xfId="0" applyFont="1" applyFill="1" applyAlignment="1">
      <alignment vertical="top" wrapText="1"/>
    </xf>
    <xf numFmtId="0" fontId="32" fillId="2" borderId="0" xfId="0" applyFont="1" applyFill="1" applyAlignment="1">
      <alignment horizontal="center" vertical="center"/>
    </xf>
    <xf numFmtId="0" fontId="19" fillId="9" borderId="1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7" fillId="0" borderId="15" xfId="0" applyFont="1" applyFill="1" applyBorder="1" applyAlignment="1"/>
    <xf numFmtId="0" fontId="39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2" fontId="15" fillId="4" borderId="8" xfId="0" applyNumberFormat="1" applyFont="1" applyFill="1" applyBorder="1" applyAlignment="1">
      <alignment horizontal="left"/>
    </xf>
    <xf numFmtId="2" fontId="15" fillId="4" borderId="0" xfId="0" applyNumberFormat="1" applyFont="1" applyFill="1" applyBorder="1" applyAlignment="1">
      <alignment horizontal="left"/>
    </xf>
    <xf numFmtId="2" fontId="16" fillId="5" borderId="8" xfId="0" applyNumberFormat="1" applyFont="1" applyFill="1" applyBorder="1" applyAlignment="1">
      <alignment horizontal="left"/>
    </xf>
    <xf numFmtId="2" fontId="16" fillId="5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164" fontId="25" fillId="2" borderId="4" xfId="0" applyNumberFormat="1" applyFont="1" applyFill="1" applyBorder="1" applyAlignment="1">
      <alignment horizontal="center" vertical="center"/>
    </xf>
    <xf numFmtId="164" fontId="25" fillId="2" borderId="7" xfId="0" applyNumberFormat="1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/>
    </xf>
    <xf numFmtId="0" fontId="29" fillId="5" borderId="4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left" vertical="top" wrapText="1"/>
    </xf>
    <xf numFmtId="0" fontId="41" fillId="2" borderId="0" xfId="0" applyFont="1" applyFill="1" applyAlignment="1">
      <alignment horizontal="left" vertical="top" wrapText="1"/>
    </xf>
    <xf numFmtId="0" fontId="42" fillId="2" borderId="0" xfId="0" applyFont="1" applyFill="1" applyAlignment="1">
      <alignment vertical="top" wrapText="1"/>
    </xf>
    <xf numFmtId="0" fontId="45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left" wrapText="1"/>
    </xf>
    <xf numFmtId="0" fontId="55" fillId="2" borderId="4" xfId="0" applyFont="1" applyFill="1" applyBorder="1" applyAlignment="1">
      <alignment horizontal="center" vertical="top"/>
    </xf>
    <xf numFmtId="0" fontId="55" fillId="2" borderId="6" xfId="0" applyFont="1" applyFill="1" applyBorder="1" applyAlignment="1">
      <alignment horizontal="center" vertical="top"/>
    </xf>
    <xf numFmtId="0" fontId="36" fillId="2" borderId="4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Fill="1" applyBorder="1" applyAlignment="1">
      <alignment horizontal="center" vertical="center" wrapText="1"/>
    </xf>
    <xf numFmtId="3" fontId="16" fillId="5" borderId="8" xfId="0" applyNumberFormat="1" applyFont="1" applyFill="1" applyBorder="1" applyAlignment="1">
      <alignment horizontal="center" vertical="center"/>
    </xf>
    <xf numFmtId="3" fontId="16" fillId="5" borderId="0" xfId="0" applyNumberFormat="1" applyFont="1" applyFill="1" applyBorder="1" applyAlignment="1">
      <alignment horizontal="center" vertical="center"/>
    </xf>
    <xf numFmtId="1" fontId="35" fillId="4" borderId="9" xfId="0" applyNumberFormat="1" applyFont="1" applyFill="1" applyBorder="1" applyAlignment="1">
      <alignment horizontal="center" vertical="center" wrapText="1"/>
    </xf>
    <xf numFmtId="1" fontId="35" fillId="4" borderId="0" xfId="0" applyNumberFormat="1" applyFont="1" applyFill="1" applyBorder="1" applyAlignment="1">
      <alignment horizontal="center" vertical="center" wrapText="1"/>
    </xf>
    <xf numFmtId="1" fontId="19" fillId="0" borderId="9" xfId="0" applyNumberFormat="1" applyFont="1" applyFill="1" applyBorder="1" applyAlignment="1">
      <alignment horizontal="center" vertical="center" wrapText="1"/>
    </xf>
    <xf numFmtId="165" fontId="19" fillId="0" borderId="9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16" fillId="5" borderId="0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0" fontId="59" fillId="5" borderId="9" xfId="0" applyFont="1" applyFill="1" applyBorder="1" applyAlignment="1">
      <alignment horizontal="center" vertical="center"/>
    </xf>
    <xf numFmtId="0" fontId="59" fillId="5" borderId="13" xfId="0" applyFont="1" applyFill="1" applyBorder="1" applyAlignment="1">
      <alignment horizontal="center" vertical="center"/>
    </xf>
    <xf numFmtId="0" fontId="59" fillId="5" borderId="14" xfId="0" applyFont="1" applyFill="1" applyBorder="1" applyAlignment="1">
      <alignment horizontal="center" vertical="center"/>
    </xf>
    <xf numFmtId="0" fontId="59" fillId="5" borderId="11" xfId="0" applyFont="1" applyFill="1" applyBorder="1" applyAlignment="1">
      <alignment horizontal="center" vertical="center"/>
    </xf>
    <xf numFmtId="0" fontId="59" fillId="5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right" vertical="center"/>
    </xf>
    <xf numFmtId="0" fontId="17" fillId="2" borderId="6" xfId="0" applyFont="1" applyFill="1" applyBorder="1" applyAlignment="1">
      <alignment horizontal="right" vertical="center"/>
    </xf>
    <xf numFmtId="0" fontId="38" fillId="2" borderId="0" xfId="0" applyFont="1" applyFill="1" applyAlignment="1">
      <alignment horizontal="center" vertical="center"/>
    </xf>
    <xf numFmtId="0" fontId="51" fillId="6" borderId="4" xfId="0" applyFont="1" applyFill="1" applyBorder="1" applyAlignment="1">
      <alignment horizontal="center" vertical="center"/>
    </xf>
    <xf numFmtId="0" fontId="51" fillId="6" borderId="5" xfId="0" applyFont="1" applyFill="1" applyBorder="1" applyAlignment="1">
      <alignment horizontal="center" vertical="center"/>
    </xf>
    <xf numFmtId="0" fontId="51" fillId="6" borderId="6" xfId="0" applyFont="1" applyFill="1" applyBorder="1" applyAlignment="1">
      <alignment horizontal="center" vertical="center"/>
    </xf>
    <xf numFmtId="0" fontId="47" fillId="3" borderId="0" xfId="0" applyFont="1" applyFill="1" applyAlignment="1" applyProtection="1">
      <alignment horizontal="center" vertical="center" wrapText="1"/>
      <protection locked="0"/>
    </xf>
    <xf numFmtId="0" fontId="48" fillId="3" borderId="0" xfId="0" applyFont="1" applyFill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/>
    </xf>
    <xf numFmtId="0" fontId="61" fillId="4" borderId="12" xfId="0" applyFont="1" applyFill="1" applyBorder="1" applyAlignment="1">
      <alignment horizontal="center"/>
    </xf>
    <xf numFmtId="0" fontId="61" fillId="4" borderId="13" xfId="0" applyFont="1" applyFill="1" applyBorder="1" applyAlignment="1">
      <alignment horizontal="center"/>
    </xf>
    <xf numFmtId="0" fontId="61" fillId="4" borderId="14" xfId="0" applyFont="1" applyFill="1" applyBorder="1" applyAlignment="1">
      <alignment horizontal="center"/>
    </xf>
    <xf numFmtId="0" fontId="61" fillId="4" borderId="3" xfId="0" applyFont="1" applyFill="1" applyBorder="1" applyAlignment="1">
      <alignment horizontal="center"/>
    </xf>
    <xf numFmtId="3" fontId="21" fillId="0" borderId="0" xfId="0" applyNumberFormat="1" applyFont="1" applyFill="1"/>
    <xf numFmtId="166" fontId="22" fillId="5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6" fontId="22" fillId="5" borderId="0" xfId="0" applyNumberFormat="1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4" borderId="0" xfId="0" applyFont="1" applyFill="1" applyBorder="1" applyAlignment="1"/>
    <xf numFmtId="172" fontId="60" fillId="5" borderId="0" xfId="0" applyNumberFormat="1" applyFont="1" applyFill="1" applyAlignment="1">
      <alignment horizontal="center" vertical="center"/>
    </xf>
    <xf numFmtId="1" fontId="29" fillId="5" borderId="0" xfId="0" applyNumberFormat="1" applyFont="1" applyFill="1" applyBorder="1" applyAlignment="1">
      <alignment horizontal="center" vertical="center"/>
    </xf>
    <xf numFmtId="38" fontId="56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17" fillId="10" borderId="1" xfId="0" applyNumberFormat="1" applyFont="1" applyFill="1" applyBorder="1" applyAlignment="1" applyProtection="1">
      <alignment horizontal="center" vertical="center"/>
      <protection locked="0"/>
    </xf>
    <xf numFmtId="165" fontId="17" fillId="0" borderId="0" xfId="0" applyNumberFormat="1" applyFont="1" applyFill="1" applyBorder="1" applyAlignment="1">
      <alignment horizontal="center" vertical="center"/>
    </xf>
    <xf numFmtId="165" fontId="17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7.4379046369203852E-2"/>
                  <c:y val="-0.355544254884806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'9 (2)'!$F$15:$F$33</c:f>
              <c:numCache>
                <c:formatCode>General</c:formatCode>
                <c:ptCount val="19"/>
                <c:pt idx="0">
                  <c:v>23</c:v>
                </c:pt>
                <c:pt idx="1">
                  <c:v>17</c:v>
                </c:pt>
                <c:pt idx="2">
                  <c:v>4</c:v>
                </c:pt>
                <c:pt idx="3">
                  <c:v>7</c:v>
                </c:pt>
                <c:pt idx="4">
                  <c:v>17</c:v>
                </c:pt>
                <c:pt idx="5">
                  <c:v>24</c:v>
                </c:pt>
                <c:pt idx="6">
                  <c:v>5</c:v>
                </c:pt>
                <c:pt idx="7">
                  <c:v>1</c:v>
                </c:pt>
                <c:pt idx="8">
                  <c:v>14</c:v>
                </c:pt>
                <c:pt idx="9">
                  <c:v>23</c:v>
                </c:pt>
                <c:pt idx="10">
                  <c:v>9</c:v>
                </c:pt>
                <c:pt idx="11">
                  <c:v>9</c:v>
                </c:pt>
                <c:pt idx="12">
                  <c:v>18</c:v>
                </c:pt>
                <c:pt idx="13">
                  <c:v>21</c:v>
                </c:pt>
                <c:pt idx="14">
                  <c:v>22</c:v>
                </c:pt>
                <c:pt idx="15">
                  <c:v>15</c:v>
                </c:pt>
                <c:pt idx="16">
                  <c:v>4</c:v>
                </c:pt>
                <c:pt idx="17">
                  <c:v>1</c:v>
                </c:pt>
                <c:pt idx="18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0D-464F-B9F6-8A37BD609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826064"/>
        <c:axId val="876820240"/>
      </c:scatterChart>
      <c:valAx>
        <c:axId val="87682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20240"/>
        <c:crosses val="autoZero"/>
        <c:crossBetween val="midCat"/>
      </c:valAx>
      <c:valAx>
        <c:axId val="87682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682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5 (2)'!A1"/><Relationship Id="rId1" Type="http://schemas.openxmlformats.org/officeDocument/2006/relationships/hyperlink" Target="#Content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6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6 (2)'!A1"/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7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7 (2)'!A1"/><Relationship Id="rId1" Type="http://schemas.openxmlformats.org/officeDocument/2006/relationships/hyperlink" Target="#Content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8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8 (2)'!A1"/><Relationship Id="rId1" Type="http://schemas.openxmlformats.org/officeDocument/2006/relationships/hyperlink" Target="#Content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9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9 (2)'!A1"/><Relationship Id="rId1" Type="http://schemas.openxmlformats.org/officeDocument/2006/relationships/hyperlink" Target="#Content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10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1 (2)'!A1"/><Relationship Id="rId1" Type="http://schemas.openxmlformats.org/officeDocument/2006/relationships/hyperlink" Target="#Content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10 (2)'!A1"/><Relationship Id="rId1" Type="http://schemas.openxmlformats.org/officeDocument/2006/relationships/hyperlink" Target="#Content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10 (2)'!A1"/><Relationship Id="rId1" Type="http://schemas.openxmlformats.org/officeDocument/2006/relationships/hyperlink" Target="#Content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10 (2)'!A1"/><Relationship Id="rId1" Type="http://schemas.openxmlformats.org/officeDocument/2006/relationships/hyperlink" Target="#Content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hyperlink" Target="#'8'!A1"/><Relationship Id="rId3" Type="http://schemas.openxmlformats.org/officeDocument/2006/relationships/hyperlink" Target="#'3'!A1"/><Relationship Id="rId7" Type="http://schemas.openxmlformats.org/officeDocument/2006/relationships/hyperlink" Target="#'7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hyperlink" Target="#'6'!A1"/><Relationship Id="rId11" Type="http://schemas.openxmlformats.org/officeDocument/2006/relationships/hyperlink" Target="#'10'!A1"/><Relationship Id="rId5" Type="http://schemas.openxmlformats.org/officeDocument/2006/relationships/hyperlink" Target="#'5'!A1"/><Relationship Id="rId10" Type="http://schemas.openxmlformats.org/officeDocument/2006/relationships/hyperlink" Target="#'9'!A1"/><Relationship Id="rId4" Type="http://schemas.openxmlformats.org/officeDocument/2006/relationships/hyperlink" Target="#'4'!A1"/><Relationship Id="rId9" Type="http://schemas.openxmlformats.org/officeDocument/2006/relationships/hyperlink" Target="#FirstPag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2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2 (2)'!A1"/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3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3 (2)'!A1"/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4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4 (2)'!A1"/><Relationship Id="rId1" Type="http://schemas.openxmlformats.org/officeDocument/2006/relationships/hyperlink" Target="#Content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5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1075691</xdr:colOff>
      <xdr:row>2</xdr:row>
      <xdr:rowOff>186418</xdr:rowOff>
    </xdr:from>
    <xdr:to>
      <xdr:col>9</xdr:col>
      <xdr:colOff>79375</xdr:colOff>
      <xdr:row>7</xdr:row>
      <xdr:rowOff>74094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95F8D73-9BCE-41A4-8134-2609CBD81C65}"/>
            </a:ext>
          </a:extLst>
        </xdr:cNvPr>
        <xdr:cNvSpPr/>
      </xdr:nvSpPr>
      <xdr:spPr>
        <a:xfrm>
          <a:off x="2927351" y="552178"/>
          <a:ext cx="6196964" cy="80207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1</a:t>
          </a:r>
        </a:p>
      </xdr:txBody>
    </xdr:sp>
    <xdr:clientData/>
  </xdr:twoCellAnchor>
  <xdr:twoCellAnchor>
    <xdr:from>
      <xdr:col>1</xdr:col>
      <xdr:colOff>303348</xdr:colOff>
      <xdr:row>10</xdr:row>
      <xdr:rowOff>74385</xdr:rowOff>
    </xdr:from>
    <xdr:to>
      <xdr:col>8</xdr:col>
      <xdr:colOff>25409</xdr:colOff>
      <xdr:row>26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CFFF41B-3049-4074-A61A-69EF99EDE87E}"/>
            </a:ext>
          </a:extLst>
        </xdr:cNvPr>
        <xdr:cNvSpPr txBox="1"/>
      </xdr:nvSpPr>
      <xdr:spPr>
        <a:xfrm>
          <a:off x="928188" y="1903185"/>
          <a:ext cx="7517321" cy="2927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bg1"/>
              </a:solidFill>
              <a:latin typeface="Lucida Bright" panose="02040602050505020304" pitchFamily="18" charset="0"/>
            </a:rPr>
            <a:t>Red Render 95</a:t>
          </a: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Which brand should be chosen using the EMV approach?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a) Write the Brand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b) The EMV of that brand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260260</xdr:colOff>
      <xdr:row>2</xdr:row>
      <xdr:rowOff>51706</xdr:rowOff>
    </xdr:from>
    <xdr:to>
      <xdr:col>2</xdr:col>
      <xdr:colOff>279310</xdr:colOff>
      <xdr:row>7</xdr:row>
      <xdr:rowOff>148958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794CFB-A960-4962-A6DD-EE00EBE3E312}"/>
            </a:ext>
          </a:extLst>
        </xdr:cNvPr>
        <xdr:cNvSpPr/>
      </xdr:nvSpPr>
      <xdr:spPr>
        <a:xfrm>
          <a:off x="885100" y="417466"/>
          <a:ext cx="1245870" cy="101165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</xdr:col>
      <xdr:colOff>1562100</xdr:colOff>
      <xdr:row>30</xdr:row>
      <xdr:rowOff>340995</xdr:rowOff>
    </xdr:from>
    <xdr:to>
      <xdr:col>2</xdr:col>
      <xdr:colOff>1562100</xdr:colOff>
      <xdr:row>35</xdr:row>
      <xdr:rowOff>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A945DCB-21B1-48A2-98B2-7ADCAC190E59}"/>
            </a:ext>
          </a:extLst>
        </xdr:cNvPr>
        <xdr:cNvCxnSpPr/>
      </xdr:nvCxnSpPr>
      <xdr:spPr>
        <a:xfrm>
          <a:off x="3413760" y="6010275"/>
          <a:ext cx="0" cy="1609728"/>
        </a:xfrm>
        <a:prstGeom prst="straightConnector1">
          <a:avLst/>
        </a:prstGeom>
        <a:ln>
          <a:tailEnd type="arrow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258446</xdr:colOff>
      <xdr:row>31</xdr:row>
      <xdr:rowOff>317500</xdr:rowOff>
    </xdr:from>
    <xdr:to>
      <xdr:col>15</xdr:col>
      <xdr:colOff>269875</xdr:colOff>
      <xdr:row>34</xdr:row>
      <xdr:rowOff>174625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98C3B13-59E2-435B-80A6-748206602758}"/>
            </a:ext>
          </a:extLst>
        </xdr:cNvPr>
        <xdr:cNvSpPr txBox="1"/>
      </xdr:nvSpPr>
      <xdr:spPr>
        <a:xfrm>
          <a:off x="10553066" y="6344920"/>
          <a:ext cx="2586989" cy="1030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rgbClr val="C00000"/>
              </a:solidFill>
              <a:latin typeface="Lucida Bright" panose="02040602050505020304" pitchFamily="18" charset="0"/>
            </a:rPr>
            <a:t>Cloud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 Veil 65.50</a:t>
          </a:r>
          <a:endParaRPr lang="en-US" sz="24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38100</xdr:colOff>
      <xdr:row>3</xdr:row>
      <xdr:rowOff>12700</xdr:rowOff>
    </xdr:from>
    <xdr:to>
      <xdr:col>16</xdr:col>
      <xdr:colOff>228600</xdr:colOff>
      <xdr:row>8</xdr:row>
      <xdr:rowOff>38100</xdr:rowOff>
    </xdr:to>
    <xdr:sp macro="" textlink="">
      <xdr:nvSpPr>
        <xdr:cNvPr id="8" name="Rounded Rectangle 9">
          <a:extLst>
            <a:ext uri="{FF2B5EF4-FFF2-40B4-BE49-F238E27FC236}">
              <a16:creationId xmlns:a16="http://schemas.microsoft.com/office/drawing/2014/main" id="{2CF0654C-F11B-4E9F-AAE5-3C0744AB1CFB}"/>
            </a:ext>
          </a:extLst>
        </xdr:cNvPr>
        <xdr:cNvSpPr/>
      </xdr:nvSpPr>
      <xdr:spPr>
        <a:xfrm>
          <a:off x="9702800" y="546100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9</xdr:col>
      <xdr:colOff>316048</xdr:colOff>
      <xdr:row>9</xdr:row>
      <xdr:rowOff>175985</xdr:rowOff>
    </xdr:from>
    <xdr:to>
      <xdr:col>28</xdr:col>
      <xdr:colOff>152400</xdr:colOff>
      <xdr:row>29</xdr:row>
      <xdr:rowOff>292100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2520BA3-BE4D-4968-8FAC-735F541A2C7E}"/>
            </a:ext>
          </a:extLst>
        </xdr:cNvPr>
        <xdr:cNvSpPr txBox="1"/>
      </xdr:nvSpPr>
      <xdr:spPr>
        <a:xfrm>
          <a:off x="9726748" y="1776185"/>
          <a:ext cx="10999652" cy="3697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Step 1: Double check to make sure that the sum of probabilities is equal to 1.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Step 2: For each brand, multiply the value of each state of nature by the corresponding probability. 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For Example for Patagonia: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(50*0.1) + (102*0.25) + (30*0.4) + (58*0.25) = 57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Step 3. Select the brand with the highest numerical score. In this case the answer is Cloud Veil.</a:t>
          </a:r>
        </a:p>
      </xdr:txBody>
    </xdr:sp>
    <xdr:clientData/>
  </xdr:twoCellAnchor>
  <xdr:twoCellAnchor>
    <xdr:from>
      <xdr:col>9</xdr:col>
      <xdr:colOff>392248</xdr:colOff>
      <xdr:row>35</xdr:row>
      <xdr:rowOff>175985</xdr:rowOff>
    </xdr:from>
    <xdr:to>
      <xdr:col>28</xdr:col>
      <xdr:colOff>228600</xdr:colOff>
      <xdr:row>41</xdr:row>
      <xdr:rowOff>63500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42CCA1B6-F695-4B62-89CC-880912D02E27}"/>
            </a:ext>
          </a:extLst>
        </xdr:cNvPr>
        <xdr:cNvSpPr txBox="1"/>
      </xdr:nvSpPr>
      <xdr:spPr>
        <a:xfrm>
          <a:off x="9802948" y="7668985"/>
          <a:ext cx="10999652" cy="1640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This methodology is called "a preference matrix". It allows the manager to rate an alternative according to several, pertinent performance criteria.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393247</xdr:colOff>
      <xdr:row>1</xdr:row>
      <xdr:rowOff>76201</xdr:rowOff>
    </xdr:from>
    <xdr:to>
      <xdr:col>3</xdr:col>
      <xdr:colOff>565191</xdr:colOff>
      <xdr:row>7</xdr:row>
      <xdr:rowOff>54429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02847" y="243841"/>
          <a:ext cx="1391144" cy="98406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4</xdr:col>
      <xdr:colOff>467632</xdr:colOff>
      <xdr:row>1</xdr:row>
      <xdr:rowOff>39914</xdr:rowOff>
    </xdr:from>
    <xdr:to>
      <xdr:col>12</xdr:col>
      <xdr:colOff>696686</xdr:colOff>
      <xdr:row>6</xdr:row>
      <xdr:rowOff>61279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906032" y="203200"/>
          <a:ext cx="5203825" cy="83779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5 </a:t>
          </a:r>
          <a:endParaRPr lang="en-US" sz="3200" b="1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0</xdr:col>
      <xdr:colOff>457200</xdr:colOff>
      <xdr:row>10</xdr:row>
      <xdr:rowOff>1813</xdr:rowOff>
    </xdr:from>
    <xdr:to>
      <xdr:col>12</xdr:col>
      <xdr:colOff>217715</xdr:colOff>
      <xdr:row>35</xdr:row>
      <xdr:rowOff>21772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57200" y="1634670"/>
          <a:ext cx="7173686" cy="61921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There is a new project proposal that is supported by the following data: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400"/>
            <a:t>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 initial investment that is required:  $ 55,000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 duration:  7 years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 expected yearly cash inflows: $17,000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 proposed discount rate:7%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a) Should this project be accepted based on the NPV analysis?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NPV of this project?</a:t>
          </a:r>
        </a:p>
      </xdr:txBody>
    </xdr:sp>
    <xdr:clientData/>
  </xdr:twoCellAnchor>
  <xdr:twoCellAnchor>
    <xdr:from>
      <xdr:col>16</xdr:col>
      <xdr:colOff>119742</xdr:colOff>
      <xdr:row>1</xdr:row>
      <xdr:rowOff>32656</xdr:rowOff>
    </xdr:from>
    <xdr:to>
      <xdr:col>17</xdr:col>
      <xdr:colOff>134256</xdr:colOff>
      <xdr:row>6</xdr:row>
      <xdr:rowOff>130628</xdr:rowOff>
    </xdr:to>
    <xdr:sp macro="" textlink="">
      <xdr:nvSpPr>
        <xdr:cNvPr id="9" name="Rectangle: Rounded Corner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4EC130-E8F1-4007-B5AB-EE339C8E46A5}"/>
            </a:ext>
          </a:extLst>
        </xdr:cNvPr>
        <xdr:cNvSpPr/>
      </xdr:nvSpPr>
      <xdr:spPr>
        <a:xfrm>
          <a:off x="13650685" y="195942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12</xdr:col>
      <xdr:colOff>1534886</xdr:colOff>
      <xdr:row>1</xdr:row>
      <xdr:rowOff>108856</xdr:rowOff>
    </xdr:from>
    <xdr:to>
      <xdr:col>14</xdr:col>
      <xdr:colOff>611414</xdr:colOff>
      <xdr:row>6</xdr:row>
      <xdr:rowOff>43945</xdr:rowOff>
    </xdr:to>
    <xdr:sp macro="" textlink="">
      <xdr:nvSpPr>
        <xdr:cNvPr id="11" name="Rounded Rectangle 9">
          <a:extLst>
            <a:ext uri="{FF2B5EF4-FFF2-40B4-BE49-F238E27FC236}">
              <a16:creationId xmlns:a16="http://schemas.microsoft.com/office/drawing/2014/main" id="{230C18EE-B941-4812-8EEF-932F14F2B118}"/>
            </a:ext>
          </a:extLst>
        </xdr:cNvPr>
        <xdr:cNvSpPr/>
      </xdr:nvSpPr>
      <xdr:spPr>
        <a:xfrm>
          <a:off x="8948057" y="272142"/>
          <a:ext cx="3474357" cy="751517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1739900</xdr:colOff>
      <xdr:row>8</xdr:row>
      <xdr:rowOff>27214</xdr:rowOff>
    </xdr:from>
    <xdr:to>
      <xdr:col>12</xdr:col>
      <xdr:colOff>1780720</xdr:colOff>
      <xdr:row>38</xdr:row>
      <xdr:rowOff>66226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24B73D0A-39CC-40FB-98CD-747E820CFC17}"/>
            </a:ext>
          </a:extLst>
        </xdr:cNvPr>
        <xdr:cNvCxnSpPr/>
      </xdr:nvCxnSpPr>
      <xdr:spPr>
        <a:xfrm>
          <a:off x="9156700" y="1348014"/>
          <a:ext cx="40820" cy="7049412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1430385</xdr:colOff>
      <xdr:row>2</xdr:row>
      <xdr:rowOff>45720</xdr:rowOff>
    </xdr:from>
    <xdr:to>
      <xdr:col>7</xdr:col>
      <xdr:colOff>334504</xdr:colOff>
      <xdr:row>6</xdr:row>
      <xdr:rowOff>123822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AB3CDAA-A323-45B2-AC31-13ECDDB2144B}"/>
            </a:ext>
          </a:extLst>
        </xdr:cNvPr>
        <xdr:cNvSpPr/>
      </xdr:nvSpPr>
      <xdr:spPr>
        <a:xfrm>
          <a:off x="3282045" y="396240"/>
          <a:ext cx="5739259" cy="779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6</a:t>
          </a:r>
        </a:p>
      </xdr:txBody>
    </xdr:sp>
    <xdr:clientData/>
  </xdr:twoCellAnchor>
  <xdr:twoCellAnchor>
    <xdr:from>
      <xdr:col>1</xdr:col>
      <xdr:colOff>272960</xdr:colOff>
      <xdr:row>1</xdr:row>
      <xdr:rowOff>5986</xdr:rowOff>
    </xdr:from>
    <xdr:to>
      <xdr:col>2</xdr:col>
      <xdr:colOff>533400</xdr:colOff>
      <xdr:row>8</xdr:row>
      <xdr:rowOff>76200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80715C-178D-44D6-8479-107F38A7BDFE}"/>
            </a:ext>
          </a:extLst>
        </xdr:cNvPr>
        <xdr:cNvSpPr/>
      </xdr:nvSpPr>
      <xdr:spPr>
        <a:xfrm>
          <a:off x="897800" y="181246"/>
          <a:ext cx="1487260" cy="129703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472440</xdr:colOff>
      <xdr:row>11</xdr:row>
      <xdr:rowOff>63500</xdr:rowOff>
    </xdr:from>
    <xdr:to>
      <xdr:col>8</xdr:col>
      <xdr:colOff>492125</xdr:colOff>
      <xdr:row>39</xdr:row>
      <xdr:rowOff>137160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92AFCDF-A50E-4590-8C89-C5D3466B3588}"/>
            </a:ext>
          </a:extLst>
        </xdr:cNvPr>
        <xdr:cNvCxnSpPr/>
      </xdr:nvCxnSpPr>
      <xdr:spPr>
        <a:xfrm flipH="1">
          <a:off x="9814560" y="2075180"/>
          <a:ext cx="19685" cy="836422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190773</xdr:colOff>
      <xdr:row>10</xdr:row>
      <xdr:rowOff>90348</xdr:rowOff>
    </xdr:from>
    <xdr:to>
      <xdr:col>8</xdr:col>
      <xdr:colOff>117488</xdr:colOff>
      <xdr:row>30</xdr:row>
      <xdr:rowOff>229882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846AB60-33C3-49E8-B2E7-BE1ECC214853}"/>
            </a:ext>
          </a:extLst>
        </xdr:cNvPr>
        <xdr:cNvSpPr txBox="1"/>
      </xdr:nvSpPr>
      <xdr:spPr>
        <a:xfrm>
          <a:off x="815613" y="1842948"/>
          <a:ext cx="8613515" cy="48258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>
              <a:solidFill>
                <a:schemeClr val="bg1"/>
              </a:solidFill>
            </a:rPr>
            <a:t>Anderson</a:t>
          </a:r>
          <a:r>
            <a:rPr lang="en-US" sz="800" b="0" baseline="0">
              <a:solidFill>
                <a:schemeClr val="bg1"/>
              </a:solidFill>
            </a:rPr>
            <a:t> blue </a:t>
          </a:r>
          <a:r>
            <a:rPr lang="en-US" sz="2400" b="0" baseline="0">
              <a:solidFill>
                <a:schemeClr val="bg1"/>
              </a:solidFill>
            </a:rPr>
            <a:t>13</a:t>
          </a: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New Case Co. produces a variety of storage cases. Suppose that the set up cost is $8,000. This is a fixed cost that is incurred regardless of the number of units eventually produced. In addition, suppose that variable labor and material costs are $7 for each unit produced. Also, assume that the selling price per unit is $12. 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a) What is the break-even point in revenue dollars?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b) What is the break-even point in units?</a:t>
          </a:r>
        </a:p>
      </xdr:txBody>
    </xdr:sp>
    <xdr:clientData/>
  </xdr:twoCellAnchor>
  <xdr:twoCellAnchor>
    <xdr:from>
      <xdr:col>8</xdr:col>
      <xdr:colOff>460375</xdr:colOff>
      <xdr:row>39</xdr:row>
      <xdr:rowOff>95250</xdr:rowOff>
    </xdr:from>
    <xdr:to>
      <xdr:col>13</xdr:col>
      <xdr:colOff>206375</xdr:colOff>
      <xdr:row>39</xdr:row>
      <xdr:rowOff>111125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282E3EB3-51AA-40CA-9836-B76368EEDD18}"/>
            </a:ext>
          </a:extLst>
        </xdr:cNvPr>
        <xdr:cNvCxnSpPr/>
      </xdr:nvCxnSpPr>
      <xdr:spPr>
        <a:xfrm>
          <a:off x="9772015" y="10176510"/>
          <a:ext cx="5826760" cy="158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206376</xdr:colOff>
      <xdr:row>31</xdr:row>
      <xdr:rowOff>3175</xdr:rowOff>
    </xdr:from>
    <xdr:to>
      <xdr:col>8</xdr:col>
      <xdr:colOff>142875</xdr:colOff>
      <xdr:row>43</xdr:row>
      <xdr:rowOff>446405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25FC6423-3549-4AB5-B1F2-CD0258EE4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16" y="6937375"/>
          <a:ext cx="8623299" cy="544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182880</xdr:colOff>
      <xdr:row>11</xdr:row>
      <xdr:rowOff>60960</xdr:rowOff>
    </xdr:from>
    <xdr:to>
      <xdr:col>13</xdr:col>
      <xdr:colOff>228601</xdr:colOff>
      <xdr:row>39</xdr:row>
      <xdr:rowOff>137160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A1C08255-D6EE-4687-AE5B-9216F9A699C3}"/>
            </a:ext>
          </a:extLst>
        </xdr:cNvPr>
        <xdr:cNvCxnSpPr/>
      </xdr:nvCxnSpPr>
      <xdr:spPr>
        <a:xfrm flipH="1">
          <a:off x="15621000" y="2072640"/>
          <a:ext cx="45721" cy="836676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472440</xdr:colOff>
      <xdr:row>11</xdr:row>
      <xdr:rowOff>60960</xdr:rowOff>
    </xdr:from>
    <xdr:to>
      <xdr:col>13</xdr:col>
      <xdr:colOff>210820</xdr:colOff>
      <xdr:row>11</xdr:row>
      <xdr:rowOff>60960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A84689FB-8D31-42A4-8223-CBAC770BB88C}"/>
            </a:ext>
          </a:extLst>
        </xdr:cNvPr>
        <xdr:cNvCxnSpPr/>
      </xdr:nvCxnSpPr>
      <xdr:spPr>
        <a:xfrm>
          <a:off x="9784080" y="1988820"/>
          <a:ext cx="5819140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701040</xdr:colOff>
      <xdr:row>3</xdr:row>
      <xdr:rowOff>0</xdr:rowOff>
    </xdr:from>
    <xdr:to>
      <xdr:col>12</xdr:col>
      <xdr:colOff>609600</xdr:colOff>
      <xdr:row>8</xdr:row>
      <xdr:rowOff>0</xdr:rowOff>
    </xdr:to>
    <xdr:sp macro="" textlink="">
      <xdr:nvSpPr>
        <xdr:cNvPr id="15" name="Rounded Rectangle 9">
          <a:extLst>
            <a:ext uri="{FF2B5EF4-FFF2-40B4-BE49-F238E27FC236}">
              <a16:creationId xmlns:a16="http://schemas.microsoft.com/office/drawing/2014/main" id="{6EE650C2-2577-415F-B601-FF383C04FCF7}"/>
            </a:ext>
          </a:extLst>
        </xdr:cNvPr>
        <xdr:cNvSpPr/>
      </xdr:nvSpPr>
      <xdr:spPr>
        <a:xfrm>
          <a:off x="10668000" y="548640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8</xdr:col>
      <xdr:colOff>445135</xdr:colOff>
      <xdr:row>26</xdr:row>
      <xdr:rowOff>232410</xdr:rowOff>
    </xdr:from>
    <xdr:to>
      <xdr:col>13</xdr:col>
      <xdr:colOff>191135</xdr:colOff>
      <xdr:row>26</xdr:row>
      <xdr:rowOff>248285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1280ECD8-0B69-4E34-AEA2-8E3DEE81CFAE}"/>
            </a:ext>
          </a:extLst>
        </xdr:cNvPr>
        <xdr:cNvCxnSpPr/>
      </xdr:nvCxnSpPr>
      <xdr:spPr>
        <a:xfrm>
          <a:off x="9787255" y="5916930"/>
          <a:ext cx="5842000" cy="158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91441</xdr:colOff>
      <xdr:row>27</xdr:row>
      <xdr:rowOff>0</xdr:rowOff>
    </xdr:from>
    <xdr:to>
      <xdr:col>27</xdr:col>
      <xdr:colOff>411481</xdr:colOff>
      <xdr:row>30</xdr:row>
      <xdr:rowOff>289560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7A6DE264-ECF4-4C21-B425-C8D86D707367}"/>
            </a:ext>
          </a:extLst>
        </xdr:cNvPr>
        <xdr:cNvSpPr txBox="1"/>
      </xdr:nvSpPr>
      <xdr:spPr>
        <a:xfrm>
          <a:off x="17571721" y="6690360"/>
          <a:ext cx="6324600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Use formulas shown in the example.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1430385</xdr:colOff>
      <xdr:row>2</xdr:row>
      <xdr:rowOff>45720</xdr:rowOff>
    </xdr:from>
    <xdr:to>
      <xdr:col>7</xdr:col>
      <xdr:colOff>334504</xdr:colOff>
      <xdr:row>6</xdr:row>
      <xdr:rowOff>123822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289665" y="411480"/>
          <a:ext cx="5762119" cy="80962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6</a:t>
          </a:r>
        </a:p>
      </xdr:txBody>
    </xdr:sp>
    <xdr:clientData/>
  </xdr:twoCellAnchor>
  <xdr:twoCellAnchor>
    <xdr:from>
      <xdr:col>1</xdr:col>
      <xdr:colOff>272960</xdr:colOff>
      <xdr:row>1</xdr:row>
      <xdr:rowOff>5986</xdr:rowOff>
    </xdr:from>
    <xdr:to>
      <xdr:col>2</xdr:col>
      <xdr:colOff>533400</xdr:colOff>
      <xdr:row>8</xdr:row>
      <xdr:rowOff>76200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82560" y="196486"/>
          <a:ext cx="1460590" cy="1403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</xdr:col>
      <xdr:colOff>190773</xdr:colOff>
      <xdr:row>10</xdr:row>
      <xdr:rowOff>90348</xdr:rowOff>
    </xdr:from>
    <xdr:to>
      <xdr:col>8</xdr:col>
      <xdr:colOff>117488</xdr:colOff>
      <xdr:row>27</xdr:row>
      <xdr:rowOff>229882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788308" y="2002968"/>
          <a:ext cx="8371567" cy="48709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>
              <a:solidFill>
                <a:schemeClr val="bg1"/>
              </a:solidFill>
            </a:rPr>
            <a:t>Anderson</a:t>
          </a:r>
          <a:r>
            <a:rPr lang="en-US" sz="800" b="0" baseline="0">
              <a:solidFill>
                <a:schemeClr val="bg1"/>
              </a:solidFill>
            </a:rPr>
            <a:t> blue </a:t>
          </a:r>
          <a:r>
            <a:rPr lang="en-US" sz="2400" b="0" baseline="0">
              <a:solidFill>
                <a:schemeClr val="bg1"/>
              </a:solidFill>
            </a:rPr>
            <a:t>13</a:t>
          </a: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New Case Co. produces a variety of storage cases. Suppose that the set up cost is $8,000. This is a fixed cost that is incurred regardless of the number of units eventually produced. In addition, suppose that variable labor and material costs are $7 for each unit produced. Also, assume that the selling price per unit is $12. 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a) What is the break-even point in revenue dollars?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b) What is the break-even point in units?</a:t>
          </a:r>
        </a:p>
      </xdr:txBody>
    </xdr:sp>
    <xdr:clientData/>
  </xdr:twoCellAnchor>
  <xdr:twoCellAnchor>
    <xdr:from>
      <xdr:col>14</xdr:col>
      <xdr:colOff>1021080</xdr:colOff>
      <xdr:row>1</xdr:row>
      <xdr:rowOff>167640</xdr:rowOff>
    </xdr:from>
    <xdr:to>
      <xdr:col>17</xdr:col>
      <xdr:colOff>543560</xdr:colOff>
      <xdr:row>6</xdr:row>
      <xdr:rowOff>167640</xdr:rowOff>
    </xdr:to>
    <xdr:sp macro="" textlink="">
      <xdr:nvSpPr>
        <xdr:cNvPr id="17" name="Rectangle: Rounded Corners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65DF43-4CB7-4F08-81CD-5A50BD85B539}"/>
            </a:ext>
          </a:extLst>
        </xdr:cNvPr>
        <xdr:cNvSpPr/>
      </xdr:nvSpPr>
      <xdr:spPr>
        <a:xfrm>
          <a:off x="16824960" y="350520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9</xdr:col>
      <xdr:colOff>1005840</xdr:colOff>
      <xdr:row>2</xdr:row>
      <xdr:rowOff>0</xdr:rowOff>
    </xdr:from>
    <xdr:to>
      <xdr:col>12</xdr:col>
      <xdr:colOff>350157</xdr:colOff>
      <xdr:row>6</xdr:row>
      <xdr:rowOff>19997</xdr:rowOff>
    </xdr:to>
    <xdr:sp macro="" textlink="">
      <xdr:nvSpPr>
        <xdr:cNvPr id="18" name="Rounded Rectangle 9">
          <a:extLst>
            <a:ext uri="{FF2B5EF4-FFF2-40B4-BE49-F238E27FC236}">
              <a16:creationId xmlns:a16="http://schemas.microsoft.com/office/drawing/2014/main" id="{D804267E-7BAF-4FB6-B1E1-A118FF207A78}"/>
            </a:ext>
          </a:extLst>
        </xdr:cNvPr>
        <xdr:cNvSpPr/>
      </xdr:nvSpPr>
      <xdr:spPr>
        <a:xfrm>
          <a:off x="10972800" y="365760"/>
          <a:ext cx="3474357" cy="751517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342900</xdr:colOff>
      <xdr:row>4</xdr:row>
      <xdr:rowOff>0</xdr:rowOff>
    </xdr:from>
    <xdr:to>
      <xdr:col>9</xdr:col>
      <xdr:colOff>383720</xdr:colOff>
      <xdr:row>30</xdr:row>
      <xdr:rowOff>394612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7007724A-09F7-4D8F-B8CB-81BDEC0BFE6C}"/>
            </a:ext>
          </a:extLst>
        </xdr:cNvPr>
        <xdr:cNvCxnSpPr/>
      </xdr:nvCxnSpPr>
      <xdr:spPr>
        <a:xfrm>
          <a:off x="10287000" y="711200"/>
          <a:ext cx="40820" cy="7049412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1430385</xdr:colOff>
      <xdr:row>2</xdr:row>
      <xdr:rowOff>45720</xdr:rowOff>
    </xdr:from>
    <xdr:to>
      <xdr:col>7</xdr:col>
      <xdr:colOff>0</xdr:colOff>
      <xdr:row>6</xdr:row>
      <xdr:rowOff>123822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7822F20-36C3-4627-ADA2-14A1D9D14A88}"/>
            </a:ext>
          </a:extLst>
        </xdr:cNvPr>
        <xdr:cNvSpPr/>
      </xdr:nvSpPr>
      <xdr:spPr>
        <a:xfrm>
          <a:off x="3282045" y="396240"/>
          <a:ext cx="5739259" cy="779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Check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7</a:t>
          </a:r>
        </a:p>
      </xdr:txBody>
    </xdr:sp>
    <xdr:clientData/>
  </xdr:twoCellAnchor>
  <xdr:twoCellAnchor>
    <xdr:from>
      <xdr:col>1</xdr:col>
      <xdr:colOff>272960</xdr:colOff>
      <xdr:row>1</xdr:row>
      <xdr:rowOff>5986</xdr:rowOff>
    </xdr:from>
    <xdr:to>
      <xdr:col>2</xdr:col>
      <xdr:colOff>292010</xdr:colOff>
      <xdr:row>6</xdr:row>
      <xdr:rowOff>110849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045F7-18EC-47E1-9AD8-915CF77B9D10}"/>
            </a:ext>
          </a:extLst>
        </xdr:cNvPr>
        <xdr:cNvSpPr/>
      </xdr:nvSpPr>
      <xdr:spPr>
        <a:xfrm>
          <a:off x="897800" y="181246"/>
          <a:ext cx="1245870" cy="98116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</xdr:col>
      <xdr:colOff>127273</xdr:colOff>
      <xdr:row>12</xdr:row>
      <xdr:rowOff>59866</xdr:rowOff>
    </xdr:from>
    <xdr:to>
      <xdr:col>5</xdr:col>
      <xdr:colOff>914400</xdr:colOff>
      <xdr:row>28</xdr:row>
      <xdr:rowOff>469899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A440F33-3A8B-48C9-8428-5B4EFB53D833}"/>
            </a:ext>
          </a:extLst>
        </xdr:cNvPr>
        <xdr:cNvSpPr txBox="1"/>
      </xdr:nvSpPr>
      <xdr:spPr>
        <a:xfrm>
          <a:off x="749573" y="2282366"/>
          <a:ext cx="6552927" cy="67600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>
              <a:solidFill>
                <a:schemeClr val="bg1"/>
              </a:solidFill>
            </a:rPr>
            <a:t>Anderson</a:t>
          </a:r>
          <a:r>
            <a:rPr lang="en-US" sz="800" b="0" baseline="0">
              <a:solidFill>
                <a:schemeClr val="bg1"/>
              </a:solidFill>
            </a:rPr>
            <a:t> blue </a:t>
          </a:r>
          <a:r>
            <a:rPr lang="en-US" sz="2400" b="0" baseline="0">
              <a:solidFill>
                <a:schemeClr val="bg1"/>
              </a:solidFill>
            </a:rPr>
            <a:t>13</a:t>
          </a: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New Case Co. produces a variety of storage cases. Suppose that the set up cost is $5,000. This is a fixed cost that is incurred regardless of the number of units eventually produced.</a:t>
          </a: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 </a:t>
          </a: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In addition, suppose that variable labor and material costs are $9 for each unit produced.</a:t>
          </a:r>
        </a:p>
        <a:p>
          <a:pPr>
            <a:lnSpc>
              <a:spcPts val="2800"/>
            </a:lnSpc>
          </a:pPr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Also, assume that the selling price per unit is $12. 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How many units have to be produced and sold to realize the profit of  $12,000?</a:t>
          </a:r>
        </a:p>
      </xdr:txBody>
    </xdr:sp>
    <xdr:clientData/>
  </xdr:twoCellAnchor>
  <xdr:twoCellAnchor>
    <xdr:from>
      <xdr:col>8</xdr:col>
      <xdr:colOff>720998</xdr:colOff>
      <xdr:row>12</xdr:row>
      <xdr:rowOff>121921</xdr:rowOff>
    </xdr:from>
    <xdr:to>
      <xdr:col>11</xdr:col>
      <xdr:colOff>774066</xdr:colOff>
      <xdr:row>14</xdr:row>
      <xdr:rowOff>114301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D6758C55-1091-4C50-AE4D-3AAD81551840}"/>
            </a:ext>
          </a:extLst>
        </xdr:cNvPr>
        <xdr:cNvSpPr/>
      </xdr:nvSpPr>
      <xdr:spPr>
        <a:xfrm>
          <a:off x="10657478" y="2316481"/>
          <a:ext cx="4167868" cy="662940"/>
        </a:xfrm>
        <a:prstGeom prst="roundRect">
          <a:avLst/>
        </a:prstGeom>
        <a:solidFill>
          <a:schemeClr val="accent4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Use the Goal</a:t>
          </a:r>
          <a:r>
            <a:rPr lang="en-US" sz="2800" b="1" baseline="0">
              <a:solidFill>
                <a:srgbClr val="FFFF00"/>
              </a:solidFill>
              <a:latin typeface="Lucida Bright" panose="02040602050505020304" pitchFamily="18" charset="0"/>
            </a:rPr>
            <a:t> Seek Function </a:t>
          </a:r>
          <a:endParaRPr lang="en-US" sz="28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460375</xdr:colOff>
      <xdr:row>21</xdr:row>
      <xdr:rowOff>95250</xdr:rowOff>
    </xdr:from>
    <xdr:to>
      <xdr:col>12</xdr:col>
      <xdr:colOff>206375</xdr:colOff>
      <xdr:row>21</xdr:row>
      <xdr:rowOff>111125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3FA4C3AE-07BA-45EF-86A1-05CEBBB94EB2}"/>
            </a:ext>
          </a:extLst>
        </xdr:cNvPr>
        <xdr:cNvCxnSpPr/>
      </xdr:nvCxnSpPr>
      <xdr:spPr>
        <a:xfrm>
          <a:off x="9772015" y="5932170"/>
          <a:ext cx="5826760" cy="158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444500</xdr:colOff>
      <xdr:row>23</xdr:row>
      <xdr:rowOff>106680</xdr:rowOff>
    </xdr:from>
    <xdr:to>
      <xdr:col>12</xdr:col>
      <xdr:colOff>182880</xdr:colOff>
      <xdr:row>23</xdr:row>
      <xdr:rowOff>111125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830217B-308E-4C9D-80A6-E93FD8D4C127}"/>
            </a:ext>
          </a:extLst>
        </xdr:cNvPr>
        <xdr:cNvCxnSpPr/>
      </xdr:nvCxnSpPr>
      <xdr:spPr>
        <a:xfrm flipV="1">
          <a:off x="9756140" y="7139940"/>
          <a:ext cx="5819140" cy="444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198120</xdr:colOff>
      <xdr:row>12</xdr:row>
      <xdr:rowOff>15240</xdr:rowOff>
    </xdr:from>
    <xdr:to>
      <xdr:col>12</xdr:col>
      <xdr:colOff>198120</xdr:colOff>
      <xdr:row>34</xdr:row>
      <xdr:rowOff>31750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EE91271C-6C52-435C-B069-40FBD5A9807A}"/>
            </a:ext>
          </a:extLst>
        </xdr:cNvPr>
        <xdr:cNvCxnSpPr/>
      </xdr:nvCxnSpPr>
      <xdr:spPr>
        <a:xfrm>
          <a:off x="15590520" y="2209800"/>
          <a:ext cx="0" cy="831469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460375</xdr:colOff>
      <xdr:row>12</xdr:row>
      <xdr:rowOff>3810</xdr:rowOff>
    </xdr:from>
    <xdr:to>
      <xdr:col>12</xdr:col>
      <xdr:colOff>206375</xdr:colOff>
      <xdr:row>12</xdr:row>
      <xdr:rowOff>19685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FCE72950-3680-4634-898A-E3AAE4549619}"/>
            </a:ext>
          </a:extLst>
        </xdr:cNvPr>
        <xdr:cNvCxnSpPr/>
      </xdr:nvCxnSpPr>
      <xdr:spPr>
        <a:xfrm>
          <a:off x="9772015" y="2198370"/>
          <a:ext cx="5826760" cy="158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441960</xdr:colOff>
      <xdr:row>34</xdr:row>
      <xdr:rowOff>30480</xdr:rowOff>
    </xdr:from>
    <xdr:to>
      <xdr:col>12</xdr:col>
      <xdr:colOff>177800</xdr:colOff>
      <xdr:row>34</xdr:row>
      <xdr:rowOff>34925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3D48F072-8321-4D2A-AA3A-7A7E881DF250}"/>
            </a:ext>
          </a:extLst>
        </xdr:cNvPr>
        <xdr:cNvCxnSpPr/>
      </xdr:nvCxnSpPr>
      <xdr:spPr>
        <a:xfrm>
          <a:off x="9753600" y="10523220"/>
          <a:ext cx="5816600" cy="444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441960</xdr:colOff>
      <xdr:row>11</xdr:row>
      <xdr:rowOff>167640</xdr:rowOff>
    </xdr:from>
    <xdr:to>
      <xdr:col>7</xdr:col>
      <xdr:colOff>441960</xdr:colOff>
      <xdr:row>34</xdr:row>
      <xdr:rowOff>1270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4F759FB7-4D5F-4EE3-B8B9-6087B27F09E0}"/>
            </a:ext>
          </a:extLst>
        </xdr:cNvPr>
        <xdr:cNvCxnSpPr/>
      </xdr:nvCxnSpPr>
      <xdr:spPr>
        <a:xfrm>
          <a:off x="9753600" y="2186940"/>
          <a:ext cx="0" cy="830707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520700</xdr:colOff>
      <xdr:row>2</xdr:row>
      <xdr:rowOff>165100</xdr:rowOff>
    </xdr:from>
    <xdr:to>
      <xdr:col>11</xdr:col>
      <xdr:colOff>444500</xdr:colOff>
      <xdr:row>8</xdr:row>
      <xdr:rowOff>12700</xdr:rowOff>
    </xdr:to>
    <xdr:sp macro="" textlink="">
      <xdr:nvSpPr>
        <xdr:cNvPr id="13" name="Rounded Rectangle 9">
          <a:extLst>
            <a:ext uri="{FF2B5EF4-FFF2-40B4-BE49-F238E27FC236}">
              <a16:creationId xmlns:a16="http://schemas.microsoft.com/office/drawing/2014/main" id="{860962AC-B414-45B5-B751-AF2491B2D5F1}"/>
            </a:ext>
          </a:extLst>
        </xdr:cNvPr>
        <xdr:cNvSpPr/>
      </xdr:nvSpPr>
      <xdr:spPr>
        <a:xfrm>
          <a:off x="10464800" y="520700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</xdr:col>
      <xdr:colOff>76200</xdr:colOff>
      <xdr:row>30</xdr:row>
      <xdr:rowOff>97967</xdr:rowOff>
    </xdr:from>
    <xdr:to>
      <xdr:col>5</xdr:col>
      <xdr:colOff>838200</xdr:colOff>
      <xdr:row>62</xdr:row>
      <xdr:rowOff>158749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9990417-8625-40BB-8680-391F9C33672E}"/>
            </a:ext>
          </a:extLst>
        </xdr:cNvPr>
        <xdr:cNvSpPr txBox="1"/>
      </xdr:nvSpPr>
      <xdr:spPr>
        <a:xfrm>
          <a:off x="698500" y="9483267"/>
          <a:ext cx="6527800" cy="6194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Step 1: Go to Data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Step 2: Go to "What-if Analysis"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Step 3: Scroll down to Goal Seek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Step 4: Enter these information: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Set the cell (click the one that has -$5,000)</a:t>
          </a:r>
        </a:p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to value of:  type in 0 if doing break-even analysis or the value of profit that you are interested in.) In this case $12,000.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Step 5: The answer will appear in the red cell.</a:t>
          </a:r>
        </a:p>
      </xdr:txBody>
    </xdr:sp>
    <xdr:clientData/>
  </xdr:twoCellAnchor>
  <xdr:twoCellAnchor>
    <xdr:from>
      <xdr:col>13</xdr:col>
      <xdr:colOff>76200</xdr:colOff>
      <xdr:row>15</xdr:row>
      <xdr:rowOff>444500</xdr:rowOff>
    </xdr:from>
    <xdr:to>
      <xdr:col>13</xdr:col>
      <xdr:colOff>647700</xdr:colOff>
      <xdr:row>21</xdr:row>
      <xdr:rowOff>88900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1E55A4B6-114F-4E8C-B827-C1057D575C90}"/>
            </a:ext>
          </a:extLst>
        </xdr:cNvPr>
        <xdr:cNvSpPr/>
      </xdr:nvSpPr>
      <xdr:spPr>
        <a:xfrm>
          <a:off x="15227300" y="3530600"/>
          <a:ext cx="571500" cy="2425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800100</xdr:colOff>
      <xdr:row>17</xdr:row>
      <xdr:rowOff>21767</xdr:rowOff>
    </xdr:from>
    <xdr:to>
      <xdr:col>21</xdr:col>
      <xdr:colOff>330200</xdr:colOff>
      <xdr:row>20</xdr:row>
      <xdr:rowOff>114300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650ACD9-7708-46C0-9662-48EE7E4B1367}"/>
            </a:ext>
          </a:extLst>
        </xdr:cNvPr>
        <xdr:cNvSpPr txBox="1"/>
      </xdr:nvSpPr>
      <xdr:spPr>
        <a:xfrm>
          <a:off x="15951200" y="4073067"/>
          <a:ext cx="4584700" cy="11720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This information is recorded from the problem.</a:t>
          </a:r>
        </a:p>
      </xdr:txBody>
    </xdr:sp>
    <xdr:clientData/>
  </xdr:twoCellAnchor>
  <xdr:twoCellAnchor>
    <xdr:from>
      <xdr:col>13</xdr:col>
      <xdr:colOff>165100</xdr:colOff>
      <xdr:row>21</xdr:row>
      <xdr:rowOff>203200</xdr:rowOff>
    </xdr:from>
    <xdr:to>
      <xdr:col>13</xdr:col>
      <xdr:colOff>736600</xdr:colOff>
      <xdr:row>23</xdr:row>
      <xdr:rowOff>50800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199E2AA0-BF30-4B1D-B6BB-6D68994D938C}"/>
            </a:ext>
          </a:extLst>
        </xdr:cNvPr>
        <xdr:cNvSpPr/>
      </xdr:nvSpPr>
      <xdr:spPr>
        <a:xfrm>
          <a:off x="15316200" y="6070600"/>
          <a:ext cx="571500" cy="1041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889000</xdr:colOff>
      <xdr:row>21</xdr:row>
      <xdr:rowOff>50800</xdr:rowOff>
    </xdr:from>
    <xdr:to>
      <xdr:col>22</xdr:col>
      <xdr:colOff>38100</xdr:colOff>
      <xdr:row>23</xdr:row>
      <xdr:rowOff>29033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0420AF8-852E-41B5-8944-3ACB0E7A1DB2}"/>
            </a:ext>
          </a:extLst>
        </xdr:cNvPr>
        <xdr:cNvSpPr txBox="1"/>
      </xdr:nvSpPr>
      <xdr:spPr>
        <a:xfrm>
          <a:off x="16040100" y="5918200"/>
          <a:ext cx="4584700" cy="11720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This information will be populated by Goal Seek</a:t>
          </a:r>
        </a:p>
      </xdr:txBody>
    </xdr:sp>
    <xdr:clientData/>
  </xdr:twoCellAnchor>
  <xdr:twoCellAnchor>
    <xdr:from>
      <xdr:col>13</xdr:col>
      <xdr:colOff>965200</xdr:colOff>
      <xdr:row>26</xdr:row>
      <xdr:rowOff>0</xdr:rowOff>
    </xdr:from>
    <xdr:to>
      <xdr:col>22</xdr:col>
      <xdr:colOff>114300</xdr:colOff>
      <xdr:row>31</xdr:row>
      <xdr:rowOff>431800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EFFC944-430C-457B-8C73-FD8E8D778CE0}"/>
            </a:ext>
          </a:extLst>
        </xdr:cNvPr>
        <xdr:cNvSpPr txBox="1"/>
      </xdr:nvSpPr>
      <xdr:spPr>
        <a:xfrm>
          <a:off x="16116300" y="8216900"/>
          <a:ext cx="4584700" cy="177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You need to include the equations in each of these cells. Click on each cell to see these formulas.</a:t>
          </a:r>
        </a:p>
      </xdr:txBody>
    </xdr:sp>
    <xdr:clientData/>
  </xdr:twoCellAnchor>
  <xdr:twoCellAnchor>
    <xdr:from>
      <xdr:col>13</xdr:col>
      <xdr:colOff>152400</xdr:colOff>
      <xdr:row>25</xdr:row>
      <xdr:rowOff>63500</xdr:rowOff>
    </xdr:from>
    <xdr:to>
      <xdr:col>13</xdr:col>
      <xdr:colOff>723900</xdr:colOff>
      <xdr:row>32</xdr:row>
      <xdr:rowOff>0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8EBE70CF-2B7E-4A47-A3B6-C5314FDA0AB4}"/>
            </a:ext>
          </a:extLst>
        </xdr:cNvPr>
        <xdr:cNvSpPr/>
      </xdr:nvSpPr>
      <xdr:spPr>
        <a:xfrm>
          <a:off x="15303500" y="7658100"/>
          <a:ext cx="571500" cy="25273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1430385</xdr:colOff>
      <xdr:row>2</xdr:row>
      <xdr:rowOff>45720</xdr:rowOff>
    </xdr:from>
    <xdr:to>
      <xdr:col>7</xdr:col>
      <xdr:colOff>334504</xdr:colOff>
      <xdr:row>6</xdr:row>
      <xdr:rowOff>123822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282045" y="396240"/>
          <a:ext cx="5739259" cy="779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7</a:t>
          </a:r>
        </a:p>
      </xdr:txBody>
    </xdr:sp>
    <xdr:clientData/>
  </xdr:twoCellAnchor>
  <xdr:twoCellAnchor>
    <xdr:from>
      <xdr:col>1</xdr:col>
      <xdr:colOff>272960</xdr:colOff>
      <xdr:row>1</xdr:row>
      <xdr:rowOff>5986</xdr:rowOff>
    </xdr:from>
    <xdr:to>
      <xdr:col>2</xdr:col>
      <xdr:colOff>292010</xdr:colOff>
      <xdr:row>6</xdr:row>
      <xdr:rowOff>110849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97800" y="181246"/>
          <a:ext cx="1245870" cy="98116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</xdr:col>
      <xdr:colOff>114573</xdr:colOff>
      <xdr:row>10</xdr:row>
      <xdr:rowOff>110667</xdr:rowOff>
    </xdr:from>
    <xdr:to>
      <xdr:col>8</xdr:col>
      <xdr:colOff>41288</xdr:colOff>
      <xdr:row>25</xdr:row>
      <xdr:rowOff>488949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736873" y="1888667"/>
          <a:ext cx="8626215" cy="61948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>
              <a:solidFill>
                <a:schemeClr val="bg1"/>
              </a:solidFill>
            </a:rPr>
            <a:t>Anderson</a:t>
          </a:r>
          <a:r>
            <a:rPr lang="en-US" sz="800" b="0" baseline="0">
              <a:solidFill>
                <a:schemeClr val="bg1"/>
              </a:solidFill>
            </a:rPr>
            <a:t> blue </a:t>
          </a:r>
          <a:r>
            <a:rPr lang="en-US" sz="2400" b="0" baseline="0">
              <a:solidFill>
                <a:schemeClr val="bg1"/>
              </a:solidFill>
            </a:rPr>
            <a:t>13</a:t>
          </a: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New Case Co. produces a variety of storage cases. Suppose that the set up cost is $5,000. This is a fixed cost that is incurred regardless of the number of units eventually produced.</a:t>
          </a: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 </a:t>
          </a: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In addition, suppose that variable labor and material costs are $9 for each unit produced.</a:t>
          </a:r>
        </a:p>
        <a:p>
          <a:pPr>
            <a:lnSpc>
              <a:spcPts val="2800"/>
            </a:lnSpc>
          </a:pPr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Also, assume that the selling price per unit is $12. </a:t>
          </a: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pPr>
            <a:lnSpc>
              <a:spcPts val="2800"/>
            </a:lnSpc>
          </a:pPr>
          <a:r>
            <a:rPr lang="en-US" sz="24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How many units have to be produced and sold to realize the profit of  $12,000?</a:t>
          </a:r>
        </a:p>
      </xdr:txBody>
    </xdr:sp>
    <xdr:clientData/>
  </xdr:twoCellAnchor>
  <xdr:twoCellAnchor>
    <xdr:from>
      <xdr:col>11</xdr:col>
      <xdr:colOff>720998</xdr:colOff>
      <xdr:row>12</xdr:row>
      <xdr:rowOff>121921</xdr:rowOff>
    </xdr:from>
    <xdr:to>
      <xdr:col>14</xdr:col>
      <xdr:colOff>774066</xdr:colOff>
      <xdr:row>14</xdr:row>
      <xdr:rowOff>114301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0417448" y="2465071"/>
          <a:ext cx="4072618" cy="659130"/>
        </a:xfrm>
        <a:prstGeom prst="roundRect">
          <a:avLst/>
        </a:prstGeom>
        <a:solidFill>
          <a:schemeClr val="accent4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Use the Goal</a:t>
          </a:r>
          <a:r>
            <a:rPr lang="en-US" sz="2800" b="1" baseline="0">
              <a:solidFill>
                <a:srgbClr val="FFFF00"/>
              </a:solidFill>
              <a:latin typeface="Lucida Bright" panose="02040602050505020304" pitchFamily="18" charset="0"/>
            </a:rPr>
            <a:t> Seek Function </a:t>
          </a:r>
          <a:endParaRPr lang="en-US" sz="28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460375</xdr:colOff>
      <xdr:row>21</xdr:row>
      <xdr:rowOff>95250</xdr:rowOff>
    </xdr:from>
    <xdr:to>
      <xdr:col>15</xdr:col>
      <xdr:colOff>206375</xdr:colOff>
      <xdr:row>21</xdr:row>
      <xdr:rowOff>111125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9772015" y="10176510"/>
          <a:ext cx="5826760" cy="158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444500</xdr:colOff>
      <xdr:row>23</xdr:row>
      <xdr:rowOff>106680</xdr:rowOff>
    </xdr:from>
    <xdr:to>
      <xdr:col>15</xdr:col>
      <xdr:colOff>182880</xdr:colOff>
      <xdr:row>23</xdr:row>
      <xdr:rowOff>111125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flipV="1">
          <a:off x="9786620" y="7284720"/>
          <a:ext cx="5834380" cy="444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198120</xdr:colOff>
      <xdr:row>12</xdr:row>
      <xdr:rowOff>15240</xdr:rowOff>
    </xdr:from>
    <xdr:to>
      <xdr:col>15</xdr:col>
      <xdr:colOff>198120</xdr:colOff>
      <xdr:row>34</xdr:row>
      <xdr:rowOff>31750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15636240" y="2301240"/>
          <a:ext cx="0" cy="844423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460375</xdr:colOff>
      <xdr:row>12</xdr:row>
      <xdr:rowOff>3810</xdr:rowOff>
    </xdr:from>
    <xdr:to>
      <xdr:col>15</xdr:col>
      <xdr:colOff>206375</xdr:colOff>
      <xdr:row>12</xdr:row>
      <xdr:rowOff>19685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9802495" y="2289810"/>
          <a:ext cx="5842000" cy="1587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441960</xdr:colOff>
      <xdr:row>34</xdr:row>
      <xdr:rowOff>30480</xdr:rowOff>
    </xdr:from>
    <xdr:to>
      <xdr:col>15</xdr:col>
      <xdr:colOff>177800</xdr:colOff>
      <xdr:row>34</xdr:row>
      <xdr:rowOff>34925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9784080" y="10744200"/>
          <a:ext cx="5831840" cy="444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441960</xdr:colOff>
      <xdr:row>11</xdr:row>
      <xdr:rowOff>167640</xdr:rowOff>
    </xdr:from>
    <xdr:to>
      <xdr:col>10</xdr:col>
      <xdr:colOff>441960</xdr:colOff>
      <xdr:row>34</xdr:row>
      <xdr:rowOff>1270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9784080" y="2270760"/>
          <a:ext cx="0" cy="844423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190500</xdr:colOff>
      <xdr:row>1</xdr:row>
      <xdr:rowOff>127000</xdr:rowOff>
    </xdr:from>
    <xdr:to>
      <xdr:col>17</xdr:col>
      <xdr:colOff>139700</xdr:colOff>
      <xdr:row>6</xdr:row>
      <xdr:rowOff>152400</xdr:rowOff>
    </xdr:to>
    <xdr:sp macro="" textlink="">
      <xdr:nvSpPr>
        <xdr:cNvPr id="13" name="Rectangle: Rounded Corners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21DCF6-5AB3-468C-9946-3BC4101D4B4A}"/>
            </a:ext>
          </a:extLst>
        </xdr:cNvPr>
        <xdr:cNvSpPr/>
      </xdr:nvSpPr>
      <xdr:spPr>
        <a:xfrm>
          <a:off x="16840200" y="304800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10</xdr:col>
      <xdr:colOff>368300</xdr:colOff>
      <xdr:row>2</xdr:row>
      <xdr:rowOff>12700</xdr:rowOff>
    </xdr:from>
    <xdr:to>
      <xdr:col>13</xdr:col>
      <xdr:colOff>299357</xdr:colOff>
      <xdr:row>6</xdr:row>
      <xdr:rowOff>53017</xdr:rowOff>
    </xdr:to>
    <xdr:sp macro="" textlink="">
      <xdr:nvSpPr>
        <xdr:cNvPr id="17" name="Rounded Rectangle 9">
          <a:extLst>
            <a:ext uri="{FF2B5EF4-FFF2-40B4-BE49-F238E27FC236}">
              <a16:creationId xmlns:a16="http://schemas.microsoft.com/office/drawing/2014/main" id="{9DB9F05E-F12F-4458-A796-3D199315D22F}"/>
            </a:ext>
          </a:extLst>
        </xdr:cNvPr>
        <xdr:cNvSpPr/>
      </xdr:nvSpPr>
      <xdr:spPr>
        <a:xfrm>
          <a:off x="10934700" y="368300"/>
          <a:ext cx="3474357" cy="751517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8</xdr:col>
      <xdr:colOff>406400</xdr:colOff>
      <xdr:row>3</xdr:row>
      <xdr:rowOff>152400</xdr:rowOff>
    </xdr:from>
    <xdr:to>
      <xdr:col>8</xdr:col>
      <xdr:colOff>457200</xdr:colOff>
      <xdr:row>33</xdr:row>
      <xdr:rowOff>50800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8673B372-CCFB-4E4B-98E4-DC99C6889735}"/>
            </a:ext>
          </a:extLst>
        </xdr:cNvPr>
        <xdr:cNvCxnSpPr/>
      </xdr:nvCxnSpPr>
      <xdr:spPr>
        <a:xfrm>
          <a:off x="9728200" y="685800"/>
          <a:ext cx="50800" cy="972820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98335</xdr:colOff>
      <xdr:row>2</xdr:row>
      <xdr:rowOff>5985</xdr:rowOff>
    </xdr:from>
    <xdr:to>
      <xdr:col>2</xdr:col>
      <xdr:colOff>635000</xdr:colOff>
      <xdr:row>8</xdr:row>
      <xdr:rowOff>174624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103BB-A2B1-4CF6-B60A-B02ED20A5338}"/>
            </a:ext>
          </a:extLst>
        </xdr:cNvPr>
        <xdr:cNvSpPr/>
      </xdr:nvSpPr>
      <xdr:spPr>
        <a:xfrm>
          <a:off x="723175" y="371745"/>
          <a:ext cx="1763485" cy="126591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</xdr:col>
      <xdr:colOff>1000125</xdr:colOff>
      <xdr:row>3</xdr:row>
      <xdr:rowOff>43543</xdr:rowOff>
    </xdr:from>
    <xdr:to>
      <xdr:col>6</xdr:col>
      <xdr:colOff>857250</xdr:colOff>
      <xdr:row>7</xdr:row>
      <xdr:rowOff>121719</xdr:rowOff>
    </xdr:to>
    <xdr:sp macro="" textlink="">
      <xdr:nvSpPr>
        <xdr:cNvPr id="3" name="Rounded Rectangle 9">
          <a:extLst>
            <a:ext uri="{FF2B5EF4-FFF2-40B4-BE49-F238E27FC236}">
              <a16:creationId xmlns:a16="http://schemas.microsoft.com/office/drawing/2014/main" id="{4AF34ED8-075E-469D-8A14-263311F43F78}"/>
            </a:ext>
          </a:extLst>
        </xdr:cNvPr>
        <xdr:cNvSpPr/>
      </xdr:nvSpPr>
      <xdr:spPr>
        <a:xfrm>
          <a:off x="2851785" y="592183"/>
          <a:ext cx="5998845" cy="8096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Check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8</a:t>
          </a:r>
        </a:p>
      </xdr:txBody>
    </xdr:sp>
    <xdr:clientData/>
  </xdr:twoCellAnchor>
  <xdr:twoCellAnchor>
    <xdr:from>
      <xdr:col>7</xdr:col>
      <xdr:colOff>483870</xdr:colOff>
      <xdr:row>3</xdr:row>
      <xdr:rowOff>33564</xdr:rowOff>
    </xdr:from>
    <xdr:to>
      <xdr:col>7</xdr:col>
      <xdr:colOff>483870</xdr:colOff>
      <xdr:row>39</xdr:row>
      <xdr:rowOff>65313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802CAD0-D5F5-49B9-96BA-1735E3B659BF}"/>
            </a:ext>
          </a:extLst>
        </xdr:cNvPr>
        <xdr:cNvCxnSpPr/>
      </xdr:nvCxnSpPr>
      <xdr:spPr>
        <a:xfrm>
          <a:off x="9734550" y="582204"/>
          <a:ext cx="0" cy="8246109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559072</xdr:colOff>
      <xdr:row>11</xdr:row>
      <xdr:rowOff>93435</xdr:rowOff>
    </xdr:from>
    <xdr:to>
      <xdr:col>6</xdr:col>
      <xdr:colOff>1189082</xdr:colOff>
      <xdr:row>41</xdr:row>
      <xdr:rowOff>175078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08A16BE-E808-4D68-8AAD-7A9A9ECC1BFA}"/>
            </a:ext>
          </a:extLst>
        </xdr:cNvPr>
        <xdr:cNvSpPr txBox="1"/>
      </xdr:nvSpPr>
      <xdr:spPr>
        <a:xfrm>
          <a:off x="1181372" y="2049235"/>
          <a:ext cx="8008710" cy="71555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One</a:t>
          </a:r>
          <a:r>
            <a:rPr lang="en-US" sz="2400" baseline="0">
              <a:latin typeface="Lucida Bright" panose="02040602050505020304" pitchFamily="18" charset="0"/>
            </a:rPr>
            <a:t> of the challenges facing FEMA during the Puerto Rico's hurricane Maria aftermath was the Johnson Act.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The act is the law. It states that foreign ships or crew are prohibited from delivering cargo to U.S. ports.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The law was put in place to protect American jobs.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The U.S. fleet did not have the capacity to deliver supplies to Puerto Rico.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Should this law be broken?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Use the decision tree approach (draw on your answer sheet) to show the decision making process that you applied to arrive to your conclusion.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 editAs="oneCell">
    <xdr:from>
      <xdr:col>8</xdr:col>
      <xdr:colOff>517467</xdr:colOff>
      <xdr:row>12</xdr:row>
      <xdr:rowOff>95250</xdr:rowOff>
    </xdr:from>
    <xdr:to>
      <xdr:col>22</xdr:col>
      <xdr:colOff>331502</xdr:colOff>
      <xdr:row>39</xdr:row>
      <xdr:rowOff>122464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7E590F7-912C-42D7-8D74-78E463ADD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92987" y="2289810"/>
          <a:ext cx="8599895" cy="6595654"/>
        </a:xfrm>
        <a:prstGeom prst="rect">
          <a:avLst/>
        </a:prstGeom>
      </xdr:spPr>
    </xdr:pic>
    <xdr:clientData/>
  </xdr:twoCellAnchor>
  <xdr:twoCellAnchor>
    <xdr:from>
      <xdr:col>10</xdr:col>
      <xdr:colOff>95250</xdr:colOff>
      <xdr:row>34</xdr:row>
      <xdr:rowOff>13606</xdr:rowOff>
    </xdr:from>
    <xdr:to>
      <xdr:col>11</xdr:col>
      <xdr:colOff>108857</xdr:colOff>
      <xdr:row>36</xdr:row>
      <xdr:rowOff>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B485796-8730-442B-B141-9D97263680F9}"/>
            </a:ext>
          </a:extLst>
        </xdr:cNvPr>
        <xdr:cNvCxnSpPr/>
      </xdr:nvCxnSpPr>
      <xdr:spPr>
        <a:xfrm flipV="1">
          <a:off x="11121390" y="7260226"/>
          <a:ext cx="1034687" cy="48931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68036</xdr:colOff>
      <xdr:row>37</xdr:row>
      <xdr:rowOff>312965</xdr:rowOff>
    </xdr:from>
    <xdr:to>
      <xdr:col>14</xdr:col>
      <xdr:colOff>285749</xdr:colOff>
      <xdr:row>46</xdr:row>
      <xdr:rowOff>27214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00E2FE8-7C4F-4AE1-A605-6FEAEF4F0333}"/>
            </a:ext>
          </a:extLst>
        </xdr:cNvPr>
        <xdr:cNvSpPr/>
      </xdr:nvSpPr>
      <xdr:spPr>
        <a:xfrm>
          <a:off x="9943556" y="8382545"/>
          <a:ext cx="3791493" cy="16954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Do not do it. It is illegal.</a:t>
          </a:r>
        </a:p>
      </xdr:txBody>
    </xdr:sp>
    <xdr:clientData/>
  </xdr:twoCellAnchor>
  <xdr:twoCellAnchor>
    <xdr:from>
      <xdr:col>10</xdr:col>
      <xdr:colOff>482600</xdr:colOff>
      <xdr:row>3</xdr:row>
      <xdr:rowOff>50800</xdr:rowOff>
    </xdr:from>
    <xdr:to>
      <xdr:col>18</xdr:col>
      <xdr:colOff>50800</xdr:colOff>
      <xdr:row>8</xdr:row>
      <xdr:rowOff>76200</xdr:rowOff>
    </xdr:to>
    <xdr:sp macro="" textlink="">
      <xdr:nvSpPr>
        <xdr:cNvPr id="11" name="Rounded Rectangle 9">
          <a:extLst>
            <a:ext uri="{FF2B5EF4-FFF2-40B4-BE49-F238E27FC236}">
              <a16:creationId xmlns:a16="http://schemas.microsoft.com/office/drawing/2014/main" id="{52CB125E-6601-4204-9410-1AD008B614CA}"/>
            </a:ext>
          </a:extLst>
        </xdr:cNvPr>
        <xdr:cNvSpPr/>
      </xdr:nvSpPr>
      <xdr:spPr>
        <a:xfrm>
          <a:off x="11506200" y="584200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98335</xdr:colOff>
      <xdr:row>2</xdr:row>
      <xdr:rowOff>5985</xdr:rowOff>
    </xdr:from>
    <xdr:to>
      <xdr:col>2</xdr:col>
      <xdr:colOff>635000</xdr:colOff>
      <xdr:row>8</xdr:row>
      <xdr:rowOff>174624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01585" y="386985"/>
          <a:ext cx="1727290" cy="131163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</xdr:col>
      <xdr:colOff>1000125</xdr:colOff>
      <xdr:row>3</xdr:row>
      <xdr:rowOff>43543</xdr:rowOff>
    </xdr:from>
    <xdr:to>
      <xdr:col>6</xdr:col>
      <xdr:colOff>857250</xdr:colOff>
      <xdr:row>7</xdr:row>
      <xdr:rowOff>121719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794000" y="615043"/>
          <a:ext cx="5810250" cy="84017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8</a:t>
          </a:r>
        </a:p>
      </xdr:txBody>
    </xdr:sp>
    <xdr:clientData/>
  </xdr:twoCellAnchor>
  <xdr:twoCellAnchor>
    <xdr:from>
      <xdr:col>7</xdr:col>
      <xdr:colOff>483870</xdr:colOff>
      <xdr:row>3</xdr:row>
      <xdr:rowOff>33564</xdr:rowOff>
    </xdr:from>
    <xdr:to>
      <xdr:col>7</xdr:col>
      <xdr:colOff>483870</xdr:colOff>
      <xdr:row>39</xdr:row>
      <xdr:rowOff>65313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9455150" y="605064"/>
          <a:ext cx="0" cy="8048624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10</xdr:row>
      <xdr:rowOff>118835</xdr:rowOff>
    </xdr:from>
    <xdr:to>
      <xdr:col>6</xdr:col>
      <xdr:colOff>1163410</xdr:colOff>
      <xdr:row>41</xdr:row>
      <xdr:rowOff>22678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155700" y="1896835"/>
          <a:ext cx="8008710" cy="71555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One</a:t>
          </a:r>
          <a:r>
            <a:rPr lang="en-US" sz="2400" baseline="0">
              <a:latin typeface="Lucida Bright" panose="02040602050505020304" pitchFamily="18" charset="0"/>
            </a:rPr>
            <a:t> of the challenges facing FEMA during the Puerto Rico's hurricane Maria aftermath was the Johnson Act.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The act is the law. It states that foreign ships or crew are prohibited from delivering cargo to U.S. ports.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The law was put in place to protect American jobs.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The U.S. fleet did not have the capacity to deliver supplies to Puerto Rico.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Should this law be broken?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Use the decision tree approach (draw on your answer sheet) to show the decision making process that you applied to arrive to your conclusion.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495300</xdr:colOff>
      <xdr:row>3</xdr:row>
      <xdr:rowOff>50800</xdr:rowOff>
    </xdr:from>
    <xdr:to>
      <xdr:col>20</xdr:col>
      <xdr:colOff>139700</xdr:colOff>
      <xdr:row>8</xdr:row>
      <xdr:rowOff>76200</xdr:rowOff>
    </xdr:to>
    <xdr:sp macro="" textlink="">
      <xdr:nvSpPr>
        <xdr:cNvPr id="11" name="Rectangle: Rounded Corners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1EAD79-A081-41C1-A328-F36CA895D3D4}"/>
            </a:ext>
          </a:extLst>
        </xdr:cNvPr>
        <xdr:cNvSpPr/>
      </xdr:nvSpPr>
      <xdr:spPr>
        <a:xfrm>
          <a:off x="15989300" y="584200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10</xdr:col>
      <xdr:colOff>203200</xdr:colOff>
      <xdr:row>3</xdr:row>
      <xdr:rowOff>152400</xdr:rowOff>
    </xdr:from>
    <xdr:to>
      <xdr:col>16</xdr:col>
      <xdr:colOff>299357</xdr:colOff>
      <xdr:row>8</xdr:row>
      <xdr:rowOff>14917</xdr:rowOff>
    </xdr:to>
    <xdr:sp macro="" textlink="">
      <xdr:nvSpPr>
        <xdr:cNvPr id="14" name="Rounded Rectangle 9">
          <a:extLst>
            <a:ext uri="{FF2B5EF4-FFF2-40B4-BE49-F238E27FC236}">
              <a16:creationId xmlns:a16="http://schemas.microsoft.com/office/drawing/2014/main" id="{3BBAD157-6A3F-4FBF-AF27-D488B32CE656}"/>
            </a:ext>
          </a:extLst>
        </xdr:cNvPr>
        <xdr:cNvSpPr/>
      </xdr:nvSpPr>
      <xdr:spPr>
        <a:xfrm>
          <a:off x="11226800" y="685800"/>
          <a:ext cx="3474357" cy="751517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 editAs="oneCell">
    <xdr:from>
      <xdr:col>9</xdr:col>
      <xdr:colOff>76200</xdr:colOff>
      <xdr:row>14</xdr:row>
      <xdr:rowOff>12700</xdr:rowOff>
    </xdr:from>
    <xdr:to>
      <xdr:col>22</xdr:col>
      <xdr:colOff>512535</xdr:colOff>
      <xdr:row>41</xdr:row>
      <xdr:rowOff>27214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3DFCC5D-AF06-4D2C-9C39-DF13E3FE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9100" y="2501900"/>
          <a:ext cx="8577035" cy="655501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335009</xdr:colOff>
      <xdr:row>1</xdr:row>
      <xdr:rowOff>543</xdr:rowOff>
    </xdr:from>
    <xdr:to>
      <xdr:col>2</xdr:col>
      <xdr:colOff>579090</xdr:colOff>
      <xdr:row>6</xdr:row>
      <xdr:rowOff>136100</xdr:rowOff>
    </xdr:to>
    <xdr:sp macro="" textlink="">
      <xdr:nvSpPr>
        <xdr:cNvPr id="3" name="Left Arrow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9BCD71-3739-4B6D-992D-5278D2845BF3}"/>
            </a:ext>
          </a:extLst>
        </xdr:cNvPr>
        <xdr:cNvSpPr/>
      </xdr:nvSpPr>
      <xdr:spPr>
        <a:xfrm>
          <a:off x="335009" y="185600"/>
          <a:ext cx="1485052" cy="106084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9</xdr:col>
      <xdr:colOff>421278</xdr:colOff>
      <xdr:row>5</xdr:row>
      <xdr:rowOff>22316</xdr:rowOff>
    </xdr:from>
    <xdr:to>
      <xdr:col>9</xdr:col>
      <xdr:colOff>437606</xdr:colOff>
      <xdr:row>45</xdr:row>
      <xdr:rowOff>253561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F0CFC58-9166-4731-904E-8AA732B8809A}"/>
            </a:ext>
          </a:extLst>
        </xdr:cNvPr>
        <xdr:cNvCxnSpPr/>
      </xdr:nvCxnSpPr>
      <xdr:spPr>
        <a:xfrm>
          <a:off x="9184278" y="911316"/>
          <a:ext cx="16328" cy="1262644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928191</xdr:colOff>
      <xdr:row>0</xdr:row>
      <xdr:rowOff>130265</xdr:rowOff>
    </xdr:from>
    <xdr:to>
      <xdr:col>7</xdr:col>
      <xdr:colOff>881745</xdr:colOff>
      <xdr:row>5</xdr:row>
      <xdr:rowOff>137991</xdr:rowOff>
    </xdr:to>
    <xdr:sp macro="" textlink="">
      <xdr:nvSpPr>
        <xdr:cNvPr id="6" name="Rounded Rectangle 18">
          <a:extLst>
            <a:ext uri="{FF2B5EF4-FFF2-40B4-BE49-F238E27FC236}">
              <a16:creationId xmlns:a16="http://schemas.microsoft.com/office/drawing/2014/main" id="{D0B084F6-A512-413B-9E92-A9251B072F1D}"/>
            </a:ext>
          </a:extLst>
        </xdr:cNvPr>
        <xdr:cNvSpPr/>
      </xdr:nvSpPr>
      <xdr:spPr>
        <a:xfrm>
          <a:off x="2169162" y="130265"/>
          <a:ext cx="5668554" cy="93301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Check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9</a:t>
          </a:r>
        </a:p>
      </xdr:txBody>
    </xdr:sp>
    <xdr:clientData/>
  </xdr:twoCellAnchor>
  <xdr:twoCellAnchor>
    <xdr:from>
      <xdr:col>10</xdr:col>
      <xdr:colOff>65313</xdr:colOff>
      <xdr:row>1</xdr:row>
      <xdr:rowOff>152400</xdr:rowOff>
    </xdr:from>
    <xdr:to>
      <xdr:col>14</xdr:col>
      <xdr:colOff>424541</xdr:colOff>
      <xdr:row>6</xdr:row>
      <xdr:rowOff>141514</xdr:rowOff>
    </xdr:to>
    <xdr:sp macro="" textlink="">
      <xdr:nvSpPr>
        <xdr:cNvPr id="9" name="Rounded Rectangle 9">
          <a:extLst>
            <a:ext uri="{FF2B5EF4-FFF2-40B4-BE49-F238E27FC236}">
              <a16:creationId xmlns:a16="http://schemas.microsoft.com/office/drawing/2014/main" id="{A8A33892-6644-4870-BCDF-7533B467BF9F}"/>
            </a:ext>
          </a:extLst>
        </xdr:cNvPr>
        <xdr:cNvSpPr/>
      </xdr:nvSpPr>
      <xdr:spPr>
        <a:xfrm>
          <a:off x="9470570" y="337457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0</xdr:col>
      <xdr:colOff>558800</xdr:colOff>
      <xdr:row>7</xdr:row>
      <xdr:rowOff>101600</xdr:rowOff>
    </xdr:from>
    <xdr:to>
      <xdr:col>8</xdr:col>
      <xdr:colOff>736600</xdr:colOff>
      <xdr:row>12</xdr:row>
      <xdr:rowOff>116021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DEFE38C-F312-41D9-8349-5C6A735AD3A2}"/>
            </a:ext>
          </a:extLst>
        </xdr:cNvPr>
        <xdr:cNvSpPr txBox="1"/>
      </xdr:nvSpPr>
      <xdr:spPr>
        <a:xfrm>
          <a:off x="558800" y="1346200"/>
          <a:ext cx="8153400" cy="9034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Calculate the projected number of units sold in the 24th quarter.</a:t>
          </a:r>
        </a:p>
      </xdr:txBody>
    </xdr:sp>
    <xdr:clientData/>
  </xdr:twoCellAnchor>
  <xdr:twoCellAnchor>
    <xdr:from>
      <xdr:col>10</xdr:col>
      <xdr:colOff>361950</xdr:colOff>
      <xdr:row>10</xdr:row>
      <xdr:rowOff>120650</xdr:rowOff>
    </xdr:from>
    <xdr:to>
      <xdr:col>20</xdr:col>
      <xdr:colOff>495300</xdr:colOff>
      <xdr:row>24</xdr:row>
      <xdr:rowOff>114300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FCCCBEE-AA75-4A7F-8072-56F65DE1F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927100</xdr:colOff>
      <xdr:row>26</xdr:row>
      <xdr:rowOff>152400</xdr:rowOff>
    </xdr:from>
    <xdr:to>
      <xdr:col>15</xdr:col>
      <xdr:colOff>685800</xdr:colOff>
      <xdr:row>29</xdr:row>
      <xdr:rowOff>152400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FDF1A27-1367-45F3-9190-2F3E6CD289C4}"/>
            </a:ext>
          </a:extLst>
        </xdr:cNvPr>
        <xdr:cNvSpPr txBox="1"/>
      </xdr:nvSpPr>
      <xdr:spPr>
        <a:xfrm>
          <a:off x="10934700" y="6680200"/>
          <a:ext cx="41021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/>
            <a:t>= 0.0333x+13.404</a:t>
          </a:r>
        </a:p>
      </xdr:txBody>
    </xdr:sp>
    <xdr:clientData/>
  </xdr:twoCellAnchor>
  <xdr:twoCellAnchor>
    <xdr:from>
      <xdr:col>10</xdr:col>
      <xdr:colOff>406400</xdr:colOff>
      <xdr:row>30</xdr:row>
      <xdr:rowOff>254000</xdr:rowOff>
    </xdr:from>
    <xdr:to>
      <xdr:col>21</xdr:col>
      <xdr:colOff>508000</xdr:colOff>
      <xdr:row>49</xdr:row>
      <xdr:rowOff>165100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64A7BAA-ACC8-404C-A81F-D6F848F723EB}"/>
            </a:ext>
          </a:extLst>
        </xdr:cNvPr>
        <xdr:cNvSpPr txBox="1"/>
      </xdr:nvSpPr>
      <xdr:spPr>
        <a:xfrm>
          <a:off x="9791700" y="7988300"/>
          <a:ext cx="8940800" cy="684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Step 1: Create a scatter plot using the information from the table.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Step 2: Right click on any of the dots that are on that</a:t>
          </a:r>
        </a:p>
        <a:p>
          <a:r>
            <a:rPr lang="en-US" sz="2400" baseline="0">
              <a:latin typeface="Lucida Bright" panose="02040602050505020304" pitchFamily="18" charset="0"/>
            </a:rPr>
            <a:t>plot. 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Step 3: From the dialog box that you will see select:</a:t>
          </a:r>
        </a:p>
        <a:p>
          <a:r>
            <a:rPr lang="en-US" sz="2400" baseline="0">
              <a:latin typeface="Lucida Bright" panose="02040602050505020304" pitchFamily="18" charset="0"/>
            </a:rPr>
            <a:t>Add the trendline.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Step 4. Select Display Selection on Chart </a:t>
          </a:r>
        </a:p>
        <a:p>
          <a:r>
            <a:rPr lang="en-US" sz="2400" baseline="0">
              <a:latin typeface="Lucida Bright" panose="02040602050505020304" pitchFamily="18" charset="0"/>
            </a:rPr>
            <a:t>(the second dialog box will appear).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Step 5. Write this equation in Excel. Substitute 24 for x.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Step 6. The result is your solution.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247923</xdr:colOff>
      <xdr:row>1</xdr:row>
      <xdr:rowOff>98515</xdr:rowOff>
    </xdr:from>
    <xdr:to>
      <xdr:col>2</xdr:col>
      <xdr:colOff>1112490</xdr:colOff>
      <xdr:row>7</xdr:row>
      <xdr:rowOff>49015</xdr:rowOff>
    </xdr:to>
    <xdr:sp macro="" textlink="">
      <xdr:nvSpPr>
        <xdr:cNvPr id="9" name="Left Arrow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70223" y="276315"/>
          <a:ext cx="1486867" cy="101730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10</xdr:col>
      <xdr:colOff>223520</xdr:colOff>
      <xdr:row>1</xdr:row>
      <xdr:rowOff>125730</xdr:rowOff>
    </xdr:from>
    <xdr:to>
      <xdr:col>10</xdr:col>
      <xdr:colOff>239848</xdr:colOff>
      <xdr:row>43</xdr:row>
      <xdr:rowOff>1375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>
          <a:off x="9608820" y="303530"/>
          <a:ext cx="16328" cy="1036584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342900</xdr:colOff>
      <xdr:row>8</xdr:row>
      <xdr:rowOff>10979</xdr:rowOff>
    </xdr:from>
    <xdr:to>
      <xdr:col>9</xdr:col>
      <xdr:colOff>419099</xdr:colOff>
      <xdr:row>13</xdr:row>
      <xdr:rowOff>25400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342900" y="1433379"/>
          <a:ext cx="8839199" cy="9034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Calculate the projected number of units sold in the 24th quarter.</a:t>
          </a:r>
        </a:p>
      </xdr:txBody>
    </xdr:sp>
    <xdr:clientData/>
  </xdr:twoCellAnchor>
  <xdr:twoCellAnchor>
    <xdr:from>
      <xdr:col>3</xdr:col>
      <xdr:colOff>612504</xdr:colOff>
      <xdr:row>1</xdr:row>
      <xdr:rowOff>86722</xdr:rowOff>
    </xdr:from>
    <xdr:to>
      <xdr:col>8</xdr:col>
      <xdr:colOff>413659</xdr:colOff>
      <xdr:row>6</xdr:row>
      <xdr:rowOff>94448</xdr:rowOff>
    </xdr:to>
    <xdr:sp macro="" textlink="">
      <xdr:nvSpPr>
        <xdr:cNvPr id="19" name="Rounded Rectangle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3029133" y="271779"/>
          <a:ext cx="5374640" cy="93301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9</a:t>
          </a:r>
        </a:p>
      </xdr:txBody>
    </xdr:sp>
    <xdr:clientData/>
  </xdr:twoCellAnchor>
  <xdr:twoCellAnchor>
    <xdr:from>
      <xdr:col>15</xdr:col>
      <xdr:colOff>304800</xdr:colOff>
      <xdr:row>1</xdr:row>
      <xdr:rowOff>141514</xdr:rowOff>
    </xdr:from>
    <xdr:to>
      <xdr:col>17</xdr:col>
      <xdr:colOff>471714</xdr:colOff>
      <xdr:row>6</xdr:row>
      <xdr:rowOff>130628</xdr:rowOff>
    </xdr:to>
    <xdr:sp macro="" textlink="">
      <xdr:nvSpPr>
        <xdr:cNvPr id="8" name="Rectangle: Rounded Corner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DA2DCE-25D9-405F-BB0A-7C654223B428}"/>
            </a:ext>
          </a:extLst>
        </xdr:cNvPr>
        <xdr:cNvSpPr/>
      </xdr:nvSpPr>
      <xdr:spPr>
        <a:xfrm>
          <a:off x="14652171" y="326571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11</xdr:col>
      <xdr:colOff>268515</xdr:colOff>
      <xdr:row>1</xdr:row>
      <xdr:rowOff>74386</xdr:rowOff>
    </xdr:from>
    <xdr:to>
      <xdr:col>14</xdr:col>
      <xdr:colOff>683986</xdr:colOff>
      <xdr:row>6</xdr:row>
      <xdr:rowOff>38100</xdr:rowOff>
    </xdr:to>
    <xdr:sp macro="" textlink="">
      <xdr:nvSpPr>
        <xdr:cNvPr id="11" name="Rounded Rectangle 9">
          <a:extLst>
            <a:ext uri="{FF2B5EF4-FFF2-40B4-BE49-F238E27FC236}">
              <a16:creationId xmlns:a16="http://schemas.microsoft.com/office/drawing/2014/main" id="{7DA38D0F-8D91-498A-AC3E-0661C9E526E3}"/>
            </a:ext>
          </a:extLst>
        </xdr:cNvPr>
        <xdr:cNvSpPr/>
      </xdr:nvSpPr>
      <xdr:spPr>
        <a:xfrm>
          <a:off x="10276115" y="252186"/>
          <a:ext cx="3488871" cy="852714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139610</xdr:colOff>
      <xdr:row>2</xdr:row>
      <xdr:rowOff>5986</xdr:rowOff>
    </xdr:from>
    <xdr:to>
      <xdr:col>3</xdr:col>
      <xdr:colOff>209550</xdr:colOff>
      <xdr:row>11</xdr:row>
      <xdr:rowOff>171450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6FF1BA-B268-43B2-9E4C-1BA17C20BCBD}"/>
            </a:ext>
          </a:extLst>
        </xdr:cNvPr>
        <xdr:cNvSpPr/>
      </xdr:nvSpPr>
      <xdr:spPr>
        <a:xfrm>
          <a:off x="764450" y="371746"/>
          <a:ext cx="2470240" cy="181138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948690</xdr:colOff>
      <xdr:row>4</xdr:row>
      <xdr:rowOff>5442</xdr:rowOff>
    </xdr:from>
    <xdr:to>
      <xdr:col>8</xdr:col>
      <xdr:colOff>933449</xdr:colOff>
      <xdr:row>10</xdr:row>
      <xdr:rowOff>95249</xdr:rowOff>
    </xdr:to>
    <xdr:sp macro="" textlink="">
      <xdr:nvSpPr>
        <xdr:cNvPr id="3" name="Rounded Rectangle 16">
          <a:extLst>
            <a:ext uri="{FF2B5EF4-FFF2-40B4-BE49-F238E27FC236}">
              <a16:creationId xmlns:a16="http://schemas.microsoft.com/office/drawing/2014/main" id="{FE4967A2-1A94-4B04-8780-8B6CCAFE0080}"/>
            </a:ext>
          </a:extLst>
        </xdr:cNvPr>
        <xdr:cNvSpPr/>
      </xdr:nvSpPr>
      <xdr:spPr>
        <a:xfrm>
          <a:off x="3973830" y="736962"/>
          <a:ext cx="7071359" cy="118708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FF0000"/>
              </a:solidFill>
              <a:latin typeface="Lucida Bright" panose="02040602050505020304" pitchFamily="18" charset="0"/>
            </a:rPr>
            <a:t>Check</a:t>
          </a:r>
          <a:r>
            <a:rPr lang="en-US" sz="40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10</a:t>
          </a:r>
        </a:p>
      </xdr:txBody>
    </xdr:sp>
    <xdr:clientData/>
  </xdr:twoCellAnchor>
  <xdr:twoCellAnchor>
    <xdr:from>
      <xdr:col>10</xdr:col>
      <xdr:colOff>725805</xdr:colOff>
      <xdr:row>5</xdr:row>
      <xdr:rowOff>106045</xdr:rowOff>
    </xdr:from>
    <xdr:to>
      <xdr:col>10</xdr:col>
      <xdr:colOff>725805</xdr:colOff>
      <xdr:row>43</xdr:row>
      <xdr:rowOff>512175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8125F434-06A2-4598-8831-43E498E4471A}"/>
            </a:ext>
          </a:extLst>
        </xdr:cNvPr>
        <xdr:cNvCxnSpPr/>
      </xdr:nvCxnSpPr>
      <xdr:spPr>
        <a:xfrm>
          <a:off x="12894945" y="1020445"/>
          <a:ext cx="0" cy="1563851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243840</xdr:colOff>
      <xdr:row>4</xdr:row>
      <xdr:rowOff>167640</xdr:rowOff>
    </xdr:from>
    <xdr:to>
      <xdr:col>15</xdr:col>
      <xdr:colOff>1950720</xdr:colOff>
      <xdr:row>9</xdr:row>
      <xdr:rowOff>167640</xdr:rowOff>
    </xdr:to>
    <xdr:sp macro="" textlink="">
      <xdr:nvSpPr>
        <xdr:cNvPr id="7" name="Rounded Rectangle 9">
          <a:extLst>
            <a:ext uri="{FF2B5EF4-FFF2-40B4-BE49-F238E27FC236}">
              <a16:creationId xmlns:a16="http://schemas.microsoft.com/office/drawing/2014/main" id="{DD00913D-2343-4836-8B3B-3851641A52BD}"/>
            </a:ext>
          </a:extLst>
        </xdr:cNvPr>
        <xdr:cNvSpPr/>
      </xdr:nvSpPr>
      <xdr:spPr>
        <a:xfrm>
          <a:off x="14950440" y="899160"/>
          <a:ext cx="440436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</xdr:col>
      <xdr:colOff>259080</xdr:colOff>
      <xdr:row>27</xdr:row>
      <xdr:rowOff>30022</xdr:rowOff>
    </xdr:from>
    <xdr:to>
      <xdr:col>9</xdr:col>
      <xdr:colOff>567690</xdr:colOff>
      <xdr:row>36</xdr:row>
      <xdr:rowOff>30480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E7C99A3-40A2-4D85-BF00-3AAF9E0E0CDE}"/>
            </a:ext>
          </a:extLst>
        </xdr:cNvPr>
        <xdr:cNvSpPr txBox="1"/>
      </xdr:nvSpPr>
      <xdr:spPr>
        <a:xfrm>
          <a:off x="883920" y="7009942"/>
          <a:ext cx="11250930" cy="31703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Present Value using Excel: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Go to Formulas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Go to Financial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Scroll down to PV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Enter the information as shown in the red cells</a:t>
          </a:r>
        </a:p>
      </xdr:txBody>
    </xdr:sp>
    <xdr:clientData/>
  </xdr:twoCellAnchor>
  <xdr:twoCellAnchor>
    <xdr:from>
      <xdr:col>1</xdr:col>
      <xdr:colOff>304800</xdr:colOff>
      <xdr:row>36</xdr:row>
      <xdr:rowOff>304800</xdr:rowOff>
    </xdr:from>
    <xdr:to>
      <xdr:col>9</xdr:col>
      <xdr:colOff>609600</xdr:colOff>
      <xdr:row>43</xdr:row>
      <xdr:rowOff>335280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8571195-C08D-450F-8251-B8E3244BC084}"/>
            </a:ext>
          </a:extLst>
        </xdr:cNvPr>
        <xdr:cNvSpPr txBox="1"/>
      </xdr:nvSpPr>
      <xdr:spPr>
        <a:xfrm>
          <a:off x="929640" y="10454640"/>
          <a:ext cx="11247120" cy="3307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Future Value using Excel: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Go to Formulas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Go to Financial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Scroll down to FV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Enter the information as shown in the red cells. </a:t>
          </a:r>
        </a:p>
        <a:p>
          <a:endParaRPr lang="en-US" sz="28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.</a:t>
          </a:r>
        </a:p>
      </xdr:txBody>
    </xdr:sp>
    <xdr:clientData/>
  </xdr:twoCellAnchor>
  <xdr:twoCellAnchor>
    <xdr:from>
      <xdr:col>1</xdr:col>
      <xdr:colOff>304800</xdr:colOff>
      <xdr:row>13</xdr:row>
      <xdr:rowOff>60960</xdr:rowOff>
    </xdr:from>
    <xdr:to>
      <xdr:col>9</xdr:col>
      <xdr:colOff>548640</xdr:colOff>
      <xdr:row>26</xdr:row>
      <xdr:rowOff>213360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307080E-1295-44C5-8B21-7884815302E0}"/>
            </a:ext>
          </a:extLst>
        </xdr:cNvPr>
        <xdr:cNvSpPr txBox="1"/>
      </xdr:nvSpPr>
      <xdr:spPr>
        <a:xfrm>
          <a:off x="929640" y="2438400"/>
          <a:ext cx="11186160" cy="4373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>
              <a:solidFill>
                <a:schemeClr val="bg1"/>
              </a:solidFill>
            </a:rPr>
            <a:t>Rooney 21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a) How many dollars do you need to deposit today into your retirement account in order to receive $100,000,000 in 40 years? Assume that your bank will pay 3% interest each of these years.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This is a Present Value problem.</a:t>
          </a:r>
          <a:r>
            <a:rPr lang="en-US" sz="2800"/>
            <a:t> </a:t>
          </a:r>
        </a:p>
        <a:p>
          <a:endParaRPr lang="en-US" sz="28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b) What is the Future Value, after two years, of $100 compounded yearly at the annual rate of 12%.</a:t>
          </a:r>
        </a:p>
      </xdr:txBody>
    </xdr:sp>
    <xdr:clientData/>
  </xdr:twoCellAnchor>
  <xdr:twoCellAnchor>
    <xdr:from>
      <xdr:col>10</xdr:col>
      <xdr:colOff>1127760</xdr:colOff>
      <xdr:row>34</xdr:row>
      <xdr:rowOff>243840</xdr:rowOff>
    </xdr:from>
    <xdr:to>
      <xdr:col>18</xdr:col>
      <xdr:colOff>228600</xdr:colOff>
      <xdr:row>38</xdr:row>
      <xdr:rowOff>198120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2979B8E-A3BD-48BE-AC8E-0A52803EF555}"/>
            </a:ext>
          </a:extLst>
        </xdr:cNvPr>
        <xdr:cNvSpPr txBox="1"/>
      </xdr:nvSpPr>
      <xdr:spPr>
        <a:xfrm>
          <a:off x="13319760" y="9083040"/>
          <a:ext cx="11247120" cy="251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8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Enter 0 at the end of each sequence in either PV or FV.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Also, the known values ($100,000,000 in a) and $100 in b) have to be entered with the minus sign.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This is how Excel works.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411662</xdr:colOff>
      <xdr:row>2</xdr:row>
      <xdr:rowOff>34018</xdr:rowOff>
    </xdr:from>
    <xdr:to>
      <xdr:col>8</xdr:col>
      <xdr:colOff>35832</xdr:colOff>
      <xdr:row>6</xdr:row>
      <xdr:rowOff>106751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62233" y="404132"/>
          <a:ext cx="6188256" cy="81296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1</a:t>
          </a:r>
        </a:p>
      </xdr:txBody>
    </xdr:sp>
    <xdr:clientData/>
  </xdr:twoCellAnchor>
  <xdr:twoCellAnchor>
    <xdr:from>
      <xdr:col>1</xdr:col>
      <xdr:colOff>303348</xdr:colOff>
      <xdr:row>9</xdr:row>
      <xdr:rowOff>150585</xdr:rowOff>
    </xdr:from>
    <xdr:to>
      <xdr:col>8</xdr:col>
      <xdr:colOff>25409</xdr:colOff>
      <xdr:row>25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23834" y="1816099"/>
          <a:ext cx="7516232" cy="29627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bg1"/>
              </a:solidFill>
              <a:latin typeface="Lucida Bright" panose="02040602050505020304" pitchFamily="18" charset="0"/>
            </a:rPr>
            <a:t>Red Render 95</a:t>
          </a: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Which brand should be chosen using the EMV approach?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a) Write the Brand</a:t>
          </a:r>
        </a:p>
        <a:p>
          <a:endParaRPr lang="en-US" sz="24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tx1"/>
              </a:solidFill>
              <a:latin typeface="Lucida Bright" panose="02040602050505020304" pitchFamily="18" charset="0"/>
            </a:rPr>
            <a:t>b) The EMV of that brand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401774</xdr:colOff>
      <xdr:row>1</xdr:row>
      <xdr:rowOff>138791</xdr:rowOff>
    </xdr:from>
    <xdr:to>
      <xdr:col>1</xdr:col>
      <xdr:colOff>1030423</xdr:colOff>
      <xdr:row>7</xdr:row>
      <xdr:rowOff>50986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1774" y="323848"/>
          <a:ext cx="1249135" cy="102253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58055</xdr:colOff>
      <xdr:row>2</xdr:row>
      <xdr:rowOff>127453</xdr:rowOff>
    </xdr:from>
    <xdr:to>
      <xdr:col>15</xdr:col>
      <xdr:colOff>332012</xdr:colOff>
      <xdr:row>6</xdr:row>
      <xdr:rowOff>138741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713684" y="497567"/>
          <a:ext cx="3474357" cy="751517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17</xdr:col>
      <xdr:colOff>306614</xdr:colOff>
      <xdr:row>2</xdr:row>
      <xdr:rowOff>43543</xdr:rowOff>
    </xdr:from>
    <xdr:to>
      <xdr:col>20</xdr:col>
      <xdr:colOff>174171</xdr:colOff>
      <xdr:row>7</xdr:row>
      <xdr:rowOff>76200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3A8525-B1A2-429A-9A69-09D888F7440B}"/>
            </a:ext>
          </a:extLst>
        </xdr:cNvPr>
        <xdr:cNvSpPr/>
      </xdr:nvSpPr>
      <xdr:spPr>
        <a:xfrm>
          <a:off x="14414500" y="413657"/>
          <a:ext cx="1554842" cy="957943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8</xdr:col>
      <xdr:colOff>533400</xdr:colOff>
      <xdr:row>2</xdr:row>
      <xdr:rowOff>76201</xdr:rowOff>
    </xdr:from>
    <xdr:to>
      <xdr:col>8</xdr:col>
      <xdr:colOff>533400</xdr:colOff>
      <xdr:row>41</xdr:row>
      <xdr:rowOff>52161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95FAF62A-4997-477C-8CEC-6E26CDD6765B}"/>
            </a:ext>
          </a:extLst>
        </xdr:cNvPr>
        <xdr:cNvCxnSpPr/>
      </xdr:nvCxnSpPr>
      <xdr:spPr>
        <a:xfrm>
          <a:off x="8948057" y="446315"/>
          <a:ext cx="0" cy="8847817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139610</xdr:colOff>
      <xdr:row>2</xdr:row>
      <xdr:rowOff>5986</xdr:rowOff>
    </xdr:from>
    <xdr:to>
      <xdr:col>3</xdr:col>
      <xdr:colOff>209550</xdr:colOff>
      <xdr:row>11</xdr:row>
      <xdr:rowOff>171450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49210" y="386986"/>
          <a:ext cx="2413090" cy="18799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1304290</xdr:colOff>
      <xdr:row>3</xdr:row>
      <xdr:rowOff>145142</xdr:rowOff>
    </xdr:from>
    <xdr:to>
      <xdr:col>8</xdr:col>
      <xdr:colOff>1289049</xdr:colOff>
      <xdr:row>10</xdr:row>
      <xdr:rowOff>57149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4326890" y="678542"/>
          <a:ext cx="7071359" cy="11566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10</a:t>
          </a:r>
        </a:p>
      </xdr:txBody>
    </xdr:sp>
    <xdr:clientData/>
  </xdr:twoCellAnchor>
  <xdr:twoCellAnchor>
    <xdr:from>
      <xdr:col>10</xdr:col>
      <xdr:colOff>1015365</xdr:colOff>
      <xdr:row>2</xdr:row>
      <xdr:rowOff>103505</xdr:rowOff>
    </xdr:from>
    <xdr:to>
      <xdr:col>10</xdr:col>
      <xdr:colOff>1066800</xdr:colOff>
      <xdr:row>39</xdr:row>
      <xdr:rowOff>147320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>
          <a:off x="13207365" y="469265"/>
          <a:ext cx="51435" cy="905065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435882</xdr:colOff>
      <xdr:row>14</xdr:row>
      <xdr:rowOff>157022</xdr:rowOff>
    </xdr:from>
    <xdr:to>
      <xdr:col>10</xdr:col>
      <xdr:colOff>640080</xdr:colOff>
      <xdr:row>28</xdr:row>
      <xdr:rowOff>213360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/>
      </xdr:nvSpPr>
      <xdr:spPr>
        <a:xfrm>
          <a:off x="1060722" y="2717342"/>
          <a:ext cx="11771358" cy="4018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>
              <a:solidFill>
                <a:schemeClr val="bg1"/>
              </a:solidFill>
            </a:rPr>
            <a:t>Rooney 21</a:t>
          </a: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a) How many dollars do you need to deposit today into your retirement account in order to receive $100,000,000 in 40 years? Assume that your bank will pay 3% interest each of these years.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800"/>
            <a:t> </a:t>
          </a:r>
        </a:p>
        <a:p>
          <a:endParaRPr lang="en-US" sz="28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  <a:p>
          <a:r>
            <a:rPr lang="en-US" sz="2800" b="0" baseline="0">
              <a:solidFill>
                <a:sysClr val="windowText" lastClr="000000"/>
              </a:solidFill>
              <a:latin typeface="Lucida Bright" panose="02040602050505020304" pitchFamily="18" charset="0"/>
            </a:rPr>
            <a:t>b) What is the Future Value, after two years, of $100 compounded yearly at the annual rate of 12%.</a:t>
          </a:r>
        </a:p>
      </xdr:txBody>
    </xdr:sp>
    <xdr:clientData/>
  </xdr:twoCellAnchor>
  <xdr:twoCellAnchor>
    <xdr:from>
      <xdr:col>16</xdr:col>
      <xdr:colOff>15240</xdr:colOff>
      <xdr:row>3</xdr:row>
      <xdr:rowOff>76200</xdr:rowOff>
    </xdr:from>
    <xdr:to>
      <xdr:col>16</xdr:col>
      <xdr:colOff>1564640</xdr:colOff>
      <xdr:row>8</xdr:row>
      <xdr:rowOff>76200</xdr:rowOff>
    </xdr:to>
    <xdr:sp macro="" textlink="">
      <xdr:nvSpPr>
        <xdr:cNvPr id="9" name="Rectangle: Rounded Corner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562724-4D10-478C-9E4A-EFC1E9E57104}"/>
            </a:ext>
          </a:extLst>
        </xdr:cNvPr>
        <xdr:cNvSpPr/>
      </xdr:nvSpPr>
      <xdr:spPr>
        <a:xfrm>
          <a:off x="20162520" y="624840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10</xdr:col>
      <xdr:colOff>1767840</xdr:colOff>
      <xdr:row>4</xdr:row>
      <xdr:rowOff>0</xdr:rowOff>
    </xdr:from>
    <xdr:to>
      <xdr:col>15</xdr:col>
      <xdr:colOff>594360</xdr:colOff>
      <xdr:row>9</xdr:row>
      <xdr:rowOff>0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A5C13B9C-128E-4A57-AF5D-BFADB1B6D25D}"/>
            </a:ext>
          </a:extLst>
        </xdr:cNvPr>
        <xdr:cNvSpPr/>
      </xdr:nvSpPr>
      <xdr:spPr>
        <a:xfrm>
          <a:off x="13959840" y="731520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139610</xdr:colOff>
      <xdr:row>2</xdr:row>
      <xdr:rowOff>5986</xdr:rowOff>
    </xdr:from>
    <xdr:to>
      <xdr:col>3</xdr:col>
      <xdr:colOff>209550</xdr:colOff>
      <xdr:row>11</xdr:row>
      <xdr:rowOff>171450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0EF41A-ACD8-46F1-AFBA-E46AD6B2E715}"/>
            </a:ext>
          </a:extLst>
        </xdr:cNvPr>
        <xdr:cNvSpPr/>
      </xdr:nvSpPr>
      <xdr:spPr>
        <a:xfrm>
          <a:off x="764450" y="371746"/>
          <a:ext cx="2470240" cy="181138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1304290</xdr:colOff>
      <xdr:row>3</xdr:row>
      <xdr:rowOff>145142</xdr:rowOff>
    </xdr:from>
    <xdr:to>
      <xdr:col>8</xdr:col>
      <xdr:colOff>1289049</xdr:colOff>
      <xdr:row>10</xdr:row>
      <xdr:rowOff>57149</xdr:rowOff>
    </xdr:to>
    <xdr:sp macro="" textlink="">
      <xdr:nvSpPr>
        <xdr:cNvPr id="3" name="Rounded Rectangle 16">
          <a:extLst>
            <a:ext uri="{FF2B5EF4-FFF2-40B4-BE49-F238E27FC236}">
              <a16:creationId xmlns:a16="http://schemas.microsoft.com/office/drawing/2014/main" id="{1A85F180-6C2C-4E31-92F0-FB0E42DC7A0A}"/>
            </a:ext>
          </a:extLst>
        </xdr:cNvPr>
        <xdr:cNvSpPr/>
      </xdr:nvSpPr>
      <xdr:spPr>
        <a:xfrm>
          <a:off x="4329430" y="693782"/>
          <a:ext cx="7071359" cy="119216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12</a:t>
          </a:r>
        </a:p>
      </xdr:txBody>
    </xdr:sp>
    <xdr:clientData/>
  </xdr:twoCellAnchor>
  <xdr:twoCellAnchor>
    <xdr:from>
      <xdr:col>10</xdr:col>
      <xdr:colOff>1289685</xdr:colOff>
      <xdr:row>2</xdr:row>
      <xdr:rowOff>103505</xdr:rowOff>
    </xdr:from>
    <xdr:to>
      <xdr:col>10</xdr:col>
      <xdr:colOff>1341120</xdr:colOff>
      <xdr:row>39</xdr:row>
      <xdr:rowOff>147320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3B32AFA8-C53F-4B1D-B863-D02FD5747E3C}"/>
            </a:ext>
          </a:extLst>
        </xdr:cNvPr>
        <xdr:cNvCxnSpPr/>
      </xdr:nvCxnSpPr>
      <xdr:spPr>
        <a:xfrm>
          <a:off x="13458825" y="469265"/>
          <a:ext cx="51435" cy="902779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435882</xdr:colOff>
      <xdr:row>14</xdr:row>
      <xdr:rowOff>157022</xdr:rowOff>
    </xdr:from>
    <xdr:to>
      <xdr:col>10</xdr:col>
      <xdr:colOff>640080</xdr:colOff>
      <xdr:row>33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138ADE1-5AF2-41C7-9B68-0AB6568C6845}"/>
            </a:ext>
          </a:extLst>
        </xdr:cNvPr>
        <xdr:cNvSpPr txBox="1"/>
      </xdr:nvSpPr>
      <xdr:spPr>
        <a:xfrm>
          <a:off x="1060722" y="2717342"/>
          <a:ext cx="11748498" cy="5550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8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15240</xdr:colOff>
      <xdr:row>3</xdr:row>
      <xdr:rowOff>76200</xdr:rowOff>
    </xdr:from>
    <xdr:to>
      <xdr:col>16</xdr:col>
      <xdr:colOff>1564640</xdr:colOff>
      <xdr:row>8</xdr:row>
      <xdr:rowOff>76200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32CE86-ED5A-474A-A826-4395A80C9EA3}"/>
            </a:ext>
          </a:extLst>
        </xdr:cNvPr>
        <xdr:cNvSpPr/>
      </xdr:nvSpPr>
      <xdr:spPr>
        <a:xfrm>
          <a:off x="20139660" y="624840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10</xdr:col>
      <xdr:colOff>1767840</xdr:colOff>
      <xdr:row>4</xdr:row>
      <xdr:rowOff>0</xdr:rowOff>
    </xdr:from>
    <xdr:to>
      <xdr:col>15</xdr:col>
      <xdr:colOff>594360</xdr:colOff>
      <xdr:row>9</xdr:row>
      <xdr:rowOff>0</xdr:rowOff>
    </xdr:to>
    <xdr:sp macro="" textlink="">
      <xdr:nvSpPr>
        <xdr:cNvPr id="7" name="Rounded Rectangle 9">
          <a:extLst>
            <a:ext uri="{FF2B5EF4-FFF2-40B4-BE49-F238E27FC236}">
              <a16:creationId xmlns:a16="http://schemas.microsoft.com/office/drawing/2014/main" id="{BE7F3821-E9A2-41AE-ACE3-0A91EBD43590}"/>
            </a:ext>
          </a:extLst>
        </xdr:cNvPr>
        <xdr:cNvSpPr/>
      </xdr:nvSpPr>
      <xdr:spPr>
        <a:xfrm>
          <a:off x="13936980" y="731520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139610</xdr:colOff>
      <xdr:row>2</xdr:row>
      <xdr:rowOff>5986</xdr:rowOff>
    </xdr:from>
    <xdr:to>
      <xdr:col>3</xdr:col>
      <xdr:colOff>209550</xdr:colOff>
      <xdr:row>11</xdr:row>
      <xdr:rowOff>171450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4D964E-9179-43B4-A0E3-443686A08BE0}"/>
            </a:ext>
          </a:extLst>
        </xdr:cNvPr>
        <xdr:cNvSpPr/>
      </xdr:nvSpPr>
      <xdr:spPr>
        <a:xfrm>
          <a:off x="764450" y="371746"/>
          <a:ext cx="2470240" cy="181138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</xdr:col>
      <xdr:colOff>1304290</xdr:colOff>
      <xdr:row>3</xdr:row>
      <xdr:rowOff>145142</xdr:rowOff>
    </xdr:from>
    <xdr:to>
      <xdr:col>8</xdr:col>
      <xdr:colOff>1289049</xdr:colOff>
      <xdr:row>10</xdr:row>
      <xdr:rowOff>57149</xdr:rowOff>
    </xdr:to>
    <xdr:sp macro="" textlink="">
      <xdr:nvSpPr>
        <xdr:cNvPr id="3" name="Rounded Rectangle 16">
          <a:extLst>
            <a:ext uri="{FF2B5EF4-FFF2-40B4-BE49-F238E27FC236}">
              <a16:creationId xmlns:a16="http://schemas.microsoft.com/office/drawing/2014/main" id="{04AE1D53-5A21-47FD-A77E-D224EB7043D5}"/>
            </a:ext>
          </a:extLst>
        </xdr:cNvPr>
        <xdr:cNvSpPr/>
      </xdr:nvSpPr>
      <xdr:spPr>
        <a:xfrm>
          <a:off x="4329430" y="693782"/>
          <a:ext cx="7071359" cy="119216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11</a:t>
          </a:r>
        </a:p>
      </xdr:txBody>
    </xdr:sp>
    <xdr:clientData/>
  </xdr:twoCellAnchor>
  <xdr:twoCellAnchor>
    <xdr:from>
      <xdr:col>10</xdr:col>
      <xdr:colOff>1289685</xdr:colOff>
      <xdr:row>2</xdr:row>
      <xdr:rowOff>103505</xdr:rowOff>
    </xdr:from>
    <xdr:to>
      <xdr:col>10</xdr:col>
      <xdr:colOff>1341120</xdr:colOff>
      <xdr:row>39</xdr:row>
      <xdr:rowOff>147320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E8AA093-81C4-4ED8-8878-04184DC96810}"/>
            </a:ext>
          </a:extLst>
        </xdr:cNvPr>
        <xdr:cNvCxnSpPr/>
      </xdr:nvCxnSpPr>
      <xdr:spPr>
        <a:xfrm>
          <a:off x="13458825" y="469265"/>
          <a:ext cx="51435" cy="902779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435882</xdr:colOff>
      <xdr:row>14</xdr:row>
      <xdr:rowOff>157022</xdr:rowOff>
    </xdr:from>
    <xdr:to>
      <xdr:col>10</xdr:col>
      <xdr:colOff>640080</xdr:colOff>
      <xdr:row>33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45D6C1D-2AB3-420B-AEFA-C5611CB6AEF8}"/>
            </a:ext>
          </a:extLst>
        </xdr:cNvPr>
        <xdr:cNvSpPr txBox="1"/>
      </xdr:nvSpPr>
      <xdr:spPr>
        <a:xfrm>
          <a:off x="1060722" y="2717342"/>
          <a:ext cx="11748498" cy="5550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0">
              <a:solidFill>
                <a:schemeClr val="bg1"/>
              </a:solidFill>
            </a:rPr>
            <a:t>Rooney </a:t>
          </a:r>
          <a:endParaRPr lang="en-US" sz="2800" b="0" baseline="0">
            <a:solidFill>
              <a:sysClr val="windowText" lastClr="0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15240</xdr:colOff>
      <xdr:row>3</xdr:row>
      <xdr:rowOff>76200</xdr:rowOff>
    </xdr:from>
    <xdr:to>
      <xdr:col>16</xdr:col>
      <xdr:colOff>1564640</xdr:colOff>
      <xdr:row>8</xdr:row>
      <xdr:rowOff>76200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E76027-4903-4A38-9780-26E9AD2F1BC9}"/>
            </a:ext>
          </a:extLst>
        </xdr:cNvPr>
        <xdr:cNvSpPr/>
      </xdr:nvSpPr>
      <xdr:spPr>
        <a:xfrm>
          <a:off x="20139660" y="624840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10</xdr:col>
      <xdr:colOff>1767840</xdr:colOff>
      <xdr:row>4</xdr:row>
      <xdr:rowOff>0</xdr:rowOff>
    </xdr:from>
    <xdr:to>
      <xdr:col>15</xdr:col>
      <xdr:colOff>594360</xdr:colOff>
      <xdr:row>9</xdr:row>
      <xdr:rowOff>0</xdr:rowOff>
    </xdr:to>
    <xdr:sp macro="" textlink="">
      <xdr:nvSpPr>
        <xdr:cNvPr id="7" name="Rounded Rectangle 9">
          <a:extLst>
            <a:ext uri="{FF2B5EF4-FFF2-40B4-BE49-F238E27FC236}">
              <a16:creationId xmlns:a16="http://schemas.microsoft.com/office/drawing/2014/main" id="{B1D81F5B-5941-4999-B3A5-C103F1616D53}"/>
            </a:ext>
          </a:extLst>
        </xdr:cNvPr>
        <xdr:cNvSpPr/>
      </xdr:nvSpPr>
      <xdr:spPr>
        <a:xfrm>
          <a:off x="13936980" y="731520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51979</xdr:colOff>
      <xdr:row>21</xdr:row>
      <xdr:rowOff>7618</xdr:rowOff>
    </xdr:from>
    <xdr:to>
      <xdr:col>22</xdr:col>
      <xdr:colOff>305072</xdr:colOff>
      <xdr:row>25</xdr:row>
      <xdr:rowOff>178322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5675539" y="3299458"/>
          <a:ext cx="4626973" cy="90222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59871</xdr:colOff>
      <xdr:row>28</xdr:row>
      <xdr:rowOff>24221</xdr:rowOff>
    </xdr:from>
    <xdr:to>
      <xdr:col>22</xdr:col>
      <xdr:colOff>318681</xdr:colOff>
      <xdr:row>32</xdr:row>
      <xdr:rowOff>151896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9432471" y="5144861"/>
          <a:ext cx="4632690" cy="85919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13335</xdr:colOff>
      <xdr:row>34</xdr:row>
      <xdr:rowOff>156210</xdr:rowOff>
    </xdr:from>
    <xdr:to>
      <xdr:col>22</xdr:col>
      <xdr:colOff>304237</xdr:colOff>
      <xdr:row>39</xdr:row>
      <xdr:rowOff>61369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9385935" y="6374130"/>
          <a:ext cx="4664782" cy="81955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28576</xdr:colOff>
      <xdr:row>41</xdr:row>
      <xdr:rowOff>108313</xdr:rowOff>
    </xdr:from>
    <xdr:to>
      <xdr:col>22</xdr:col>
      <xdr:colOff>342084</xdr:colOff>
      <xdr:row>46</xdr:row>
      <xdr:rowOff>26786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9401176" y="7606393"/>
          <a:ext cx="4687388" cy="83287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Problem 4 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69665</xdr:colOff>
      <xdr:row>48</xdr:row>
      <xdr:rowOff>61776</xdr:rowOff>
    </xdr:from>
    <xdr:to>
      <xdr:col>22</xdr:col>
      <xdr:colOff>348595</xdr:colOff>
      <xdr:row>53</xdr:row>
      <xdr:rowOff>34289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9442265" y="8840016"/>
          <a:ext cx="4652810" cy="8869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 5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17142</xdr:colOff>
      <xdr:row>20</xdr:row>
      <xdr:rowOff>114300</xdr:rowOff>
    </xdr:from>
    <xdr:to>
      <xdr:col>33</xdr:col>
      <xdr:colOff>305168</xdr:colOff>
      <xdr:row>25</xdr:row>
      <xdr:rowOff>40368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16262982" y="3771900"/>
          <a:ext cx="4661906" cy="84046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 6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62865</xdr:colOff>
      <xdr:row>27</xdr:row>
      <xdr:rowOff>133892</xdr:rowOff>
    </xdr:from>
    <xdr:to>
      <xdr:col>33</xdr:col>
      <xdr:colOff>326570</xdr:colOff>
      <xdr:row>32</xdr:row>
      <xdr:rowOff>69705</xdr:rowOff>
    </xdr:to>
    <xdr:sp macro="" textlink="">
      <xdr:nvSpPr>
        <xdr:cNvPr id="13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16308705" y="5071652"/>
          <a:ext cx="4637585" cy="8502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 7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199115</xdr:colOff>
      <xdr:row>34</xdr:row>
      <xdr:rowOff>143418</xdr:rowOff>
    </xdr:from>
    <xdr:to>
      <xdr:col>33</xdr:col>
      <xdr:colOff>460917</xdr:colOff>
      <xdr:row>39</xdr:row>
      <xdr:rowOff>56331</xdr:rowOff>
    </xdr:to>
    <xdr:sp macro="" textlink="">
      <xdr:nvSpPr>
        <xdr:cNvPr id="16" name="Rounded Rectangle 1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6444955" y="6361338"/>
          <a:ext cx="4635682" cy="82731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Problem 8 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5</xdr:col>
      <xdr:colOff>249827</xdr:colOff>
      <xdr:row>2</xdr:row>
      <xdr:rowOff>182336</xdr:rowOff>
    </xdr:from>
    <xdr:to>
      <xdr:col>8</xdr:col>
      <xdr:colOff>209550</xdr:colOff>
      <xdr:row>10</xdr:row>
      <xdr:rowOff>152400</xdr:rowOff>
    </xdr:to>
    <xdr:sp macro="" textlink="">
      <xdr:nvSpPr>
        <xdr:cNvPr id="21" name="Left Arrow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3393077" y="1134836"/>
          <a:ext cx="1845673" cy="14940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26</xdr:col>
      <xdr:colOff>260894</xdr:colOff>
      <xdr:row>41</xdr:row>
      <xdr:rowOff>39735</xdr:rowOff>
    </xdr:from>
    <xdr:to>
      <xdr:col>33</xdr:col>
      <xdr:colOff>493492</xdr:colOff>
      <xdr:row>45</xdr:row>
      <xdr:rowOff>150879</xdr:rowOff>
    </xdr:to>
    <xdr:sp macro="" textlink="">
      <xdr:nvSpPr>
        <xdr:cNvPr id="22" name="Rounded Rectangle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16506734" y="7537815"/>
          <a:ext cx="4606478" cy="84266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 9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384810</xdr:colOff>
      <xdr:row>15</xdr:row>
      <xdr:rowOff>175260</xdr:rowOff>
    </xdr:from>
    <xdr:to>
      <xdr:col>42</xdr:col>
      <xdr:colOff>123824</xdr:colOff>
      <xdr:row>15</xdr:row>
      <xdr:rowOff>175260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>
          <a:off x="2270760" y="3604260"/>
          <a:ext cx="22999064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278130</xdr:colOff>
      <xdr:row>48</xdr:row>
      <xdr:rowOff>34290</xdr:rowOff>
    </xdr:from>
    <xdr:to>
      <xdr:col>33</xdr:col>
      <xdr:colOff>510728</xdr:colOff>
      <xdr:row>52</xdr:row>
      <xdr:rowOff>160020</xdr:rowOff>
    </xdr:to>
    <xdr:sp macro="" textlink="">
      <xdr:nvSpPr>
        <xdr:cNvPr id="15" name="Rounded Rectangle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16523970" y="8812530"/>
          <a:ext cx="4606478" cy="85725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 10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590550</xdr:colOff>
      <xdr:row>7</xdr:row>
      <xdr:rowOff>38100</xdr:rowOff>
    </xdr:from>
    <xdr:to>
      <xdr:col>29</xdr:col>
      <xdr:colOff>495300</xdr:colOff>
      <xdr:row>12</xdr:row>
      <xdr:rowOff>25924</xdr:rowOff>
    </xdr:to>
    <xdr:sp macro="" textlink="">
      <xdr:nvSpPr>
        <xdr:cNvPr id="23" name="Rounded Rectangle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10648950" y="1371600"/>
          <a:ext cx="8077200" cy="94032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800">
              <a:solidFill>
                <a:schemeClr val="tx1"/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279400</xdr:colOff>
      <xdr:row>26</xdr:row>
      <xdr:rowOff>152667</xdr:rowOff>
    </xdr:from>
    <xdr:to>
      <xdr:col>23</xdr:col>
      <xdr:colOff>50800</xdr:colOff>
      <xdr:row>33</xdr:row>
      <xdr:rowOff>7636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1480800" y="4775467"/>
          <a:ext cx="2882900" cy="1099569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10/1/21</a:t>
          </a:r>
        </a:p>
      </xdr:txBody>
    </xdr:sp>
    <xdr:clientData/>
  </xdr:twoCellAnchor>
  <xdr:twoCellAnchor>
    <xdr:from>
      <xdr:col>18</xdr:col>
      <xdr:colOff>104868</xdr:colOff>
      <xdr:row>36</xdr:row>
      <xdr:rowOff>170725</xdr:rowOff>
    </xdr:from>
    <xdr:to>
      <xdr:col>23</xdr:col>
      <xdr:colOff>499119</xdr:colOff>
      <xdr:row>44</xdr:row>
      <xdr:rowOff>22224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1306268" y="6571525"/>
          <a:ext cx="3505751" cy="12738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12</xdr:col>
      <xdr:colOff>908</xdr:colOff>
      <xdr:row>15</xdr:row>
      <xdr:rowOff>24400</xdr:rowOff>
    </xdr:from>
    <xdr:to>
      <xdr:col>20</xdr:col>
      <xdr:colOff>154945</xdr:colOff>
      <xdr:row>23</xdr:row>
      <xdr:rowOff>165100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7468508" y="2691400"/>
          <a:ext cx="5132437" cy="15631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Pretest  1</a:t>
          </a:r>
        </a:p>
        <a:p>
          <a:pPr algn="ctr"/>
          <a:endParaRPr lang="en-US" sz="3600" b="1" baseline="0">
            <a:solidFill>
              <a:schemeClr val="accent5">
                <a:lumMod val="50000"/>
              </a:schemeClr>
            </a:solidFill>
            <a:latin typeface="Lucida Bright" panose="02040602050505020304" pitchFamily="18" charset="0"/>
          </a:endParaRPr>
        </a:p>
        <a:p>
          <a:pPr algn="ctr"/>
          <a:r>
            <a:rPr lang="en-US" sz="36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3600" b="1" baseline="0">
              <a:solidFill>
                <a:srgbClr val="FFC000"/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14</xdr:col>
      <xdr:colOff>482600</xdr:colOff>
      <xdr:row>2</xdr:row>
      <xdr:rowOff>89167</xdr:rowOff>
    </xdr:from>
    <xdr:to>
      <xdr:col>26</xdr:col>
      <xdr:colOff>317500</xdr:colOff>
      <xdr:row>8</xdr:row>
      <xdr:rowOff>121936</xdr:rowOff>
    </xdr:to>
    <xdr:sp macro="" textlink="">
      <xdr:nvSpPr>
        <xdr:cNvPr id="8" name="Rounded Rectangle 2">
          <a:extLst>
            <a:ext uri="{FF2B5EF4-FFF2-40B4-BE49-F238E27FC236}">
              <a16:creationId xmlns:a16="http://schemas.microsoft.com/office/drawing/2014/main" id="{1A549091-72EE-40BD-A5D2-3C15E7A0E417}"/>
            </a:ext>
          </a:extLst>
        </xdr:cNvPr>
        <xdr:cNvSpPr/>
      </xdr:nvSpPr>
      <xdr:spPr>
        <a:xfrm>
          <a:off x="9194800" y="444767"/>
          <a:ext cx="7302500" cy="1099569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OM</a:t>
          </a:r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302</a:t>
          </a:r>
        </a:p>
        <a:p>
          <a:pPr algn="ctr"/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Fall 2021</a:t>
          </a:r>
          <a:endParaRPr lang="en-US" sz="2800" b="1">
            <a:solidFill>
              <a:schemeClr val="accent1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21</xdr:col>
      <xdr:colOff>39008</xdr:colOff>
      <xdr:row>14</xdr:row>
      <xdr:rowOff>151400</xdr:rowOff>
    </xdr:from>
    <xdr:to>
      <xdr:col>29</xdr:col>
      <xdr:colOff>193045</xdr:colOff>
      <xdr:row>23</xdr:row>
      <xdr:rowOff>12700</xdr:rowOff>
    </xdr:to>
    <xdr:sp macro="" textlink="">
      <xdr:nvSpPr>
        <xdr:cNvPr id="6" name="Rounded Rectangle 9">
          <a:extLst>
            <a:ext uri="{FF2B5EF4-FFF2-40B4-BE49-F238E27FC236}">
              <a16:creationId xmlns:a16="http://schemas.microsoft.com/office/drawing/2014/main" id="{9F3B3BBE-C778-42C3-89AE-0C6E7B074E52}"/>
            </a:ext>
          </a:extLst>
        </xdr:cNvPr>
        <xdr:cNvSpPr/>
      </xdr:nvSpPr>
      <xdr:spPr>
        <a:xfrm>
          <a:off x="13107308" y="2640600"/>
          <a:ext cx="5132437" cy="14615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Solution Guide</a:t>
          </a:r>
        </a:p>
        <a:p>
          <a:pPr algn="ctr"/>
          <a:r>
            <a:rPr lang="en-US" sz="36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3600" b="1" baseline="0">
              <a:solidFill>
                <a:srgbClr val="FFC000"/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598715</xdr:colOff>
      <xdr:row>1</xdr:row>
      <xdr:rowOff>4896</xdr:rowOff>
    </xdr:from>
    <xdr:to>
      <xdr:col>3</xdr:col>
      <xdr:colOff>95250</xdr:colOff>
      <xdr:row>8</xdr:row>
      <xdr:rowOff>19050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408465" y="195396"/>
          <a:ext cx="1515835" cy="134765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616676</xdr:colOff>
      <xdr:row>2</xdr:row>
      <xdr:rowOff>106680</xdr:rowOff>
    </xdr:from>
    <xdr:to>
      <xdr:col>12</xdr:col>
      <xdr:colOff>655320</xdr:colOff>
      <xdr:row>7</xdr:row>
      <xdr:rowOff>176349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5807801" y="487680"/>
          <a:ext cx="7049044" cy="102216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Inquiry Form</a:t>
          </a:r>
          <a:endParaRPr lang="en-US" sz="3200" b="1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555170</xdr:colOff>
      <xdr:row>11</xdr:row>
      <xdr:rowOff>149680</xdr:rowOff>
    </xdr:from>
    <xdr:to>
      <xdr:col>9</xdr:col>
      <xdr:colOff>367393</xdr:colOff>
      <xdr:row>32</xdr:row>
      <xdr:rowOff>57149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555170" y="2245180"/>
          <a:ext cx="9908723" cy="3965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Your name: 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Type here</a:t>
          </a:r>
        </a:p>
        <a:p>
          <a:endParaRPr lang="en-US" sz="32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Class section (Day): 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type here</a:t>
          </a:r>
        </a:p>
        <a:p>
          <a:endParaRPr lang="en-US" sz="32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Class time: 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Type here</a:t>
          </a:r>
        </a:p>
      </xdr:txBody>
    </xdr:sp>
    <xdr:clientData/>
  </xdr:twoCellAnchor>
  <xdr:twoCellAnchor>
    <xdr:from>
      <xdr:col>0</xdr:col>
      <xdr:colOff>539930</xdr:colOff>
      <xdr:row>39</xdr:row>
      <xdr:rowOff>73480</xdr:rowOff>
    </xdr:from>
    <xdr:to>
      <xdr:col>9</xdr:col>
      <xdr:colOff>352153</xdr:colOff>
      <xdr:row>86</xdr:row>
      <xdr:rowOff>11975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539930" y="11322505"/>
          <a:ext cx="9880148" cy="8891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</xdr:col>
      <xdr:colOff>60960</xdr:colOff>
      <xdr:row>89</xdr:row>
      <xdr:rowOff>152400</xdr:rowOff>
    </xdr:from>
    <xdr:to>
      <xdr:col>9</xdr:col>
      <xdr:colOff>498023</xdr:colOff>
      <xdr:row>136</xdr:row>
      <xdr:rowOff>90895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670560" y="20926425"/>
          <a:ext cx="9895388" cy="8891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</xdr:col>
      <xdr:colOff>0</xdr:colOff>
      <xdr:row>142</xdr:row>
      <xdr:rowOff>0</xdr:rowOff>
    </xdr:from>
    <xdr:to>
      <xdr:col>9</xdr:col>
      <xdr:colOff>437063</xdr:colOff>
      <xdr:row>188</xdr:row>
      <xdr:rowOff>121375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609600" y="30870525"/>
          <a:ext cx="9895388" cy="888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13</xdr:col>
      <xdr:colOff>198120</xdr:colOff>
      <xdr:row>2</xdr:row>
      <xdr:rowOff>106680</xdr:rowOff>
    </xdr:from>
    <xdr:to>
      <xdr:col>23</xdr:col>
      <xdr:colOff>133350</xdr:colOff>
      <xdr:row>21</xdr:row>
      <xdr:rowOff>171450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13266420" y="487680"/>
          <a:ext cx="6945630" cy="36842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If you</a:t>
          </a:r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 would like me to review any of your test answers please fill this </a:t>
          </a:r>
          <a:r>
            <a:rPr lang="en-US" sz="2400" b="1" baseline="0">
              <a:solidFill>
                <a:srgbClr val="800000"/>
              </a:solidFill>
              <a:latin typeface="Lucida Bright" panose="02040602050505020304" pitchFamily="18" charset="0"/>
              <a:ea typeface="+mn-ea"/>
              <a:cs typeface="+mn-cs"/>
            </a:rPr>
            <a:t>Inquiry Form.</a:t>
          </a:r>
        </a:p>
        <a:p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algn="l" eaLnBrk="1" fontAlgn="auto" latinLnBrk="0" hangingPunct="1"/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When done, please:</a:t>
          </a:r>
        </a:p>
        <a:p>
          <a:pPr eaLnBrk="1" fontAlgn="auto" latinLnBrk="0" hangingPunct="1"/>
          <a:endParaRPr lang="en-US" sz="24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eaLnBrk="1" fontAlgn="auto" latinLnBrk="0" hangingPunct="1"/>
          <a:r>
            <a:rPr lang="en-US" sz="24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1. Save this file.</a:t>
          </a:r>
        </a:p>
        <a:p>
          <a:pPr eaLnBrk="1" fontAlgn="auto" latinLnBrk="0" hangingPunct="1"/>
          <a:r>
            <a:rPr lang="en-US" sz="2400" b="0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2. </a:t>
          </a:r>
          <a:r>
            <a:rPr lang="en-US" sz="2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E-mail the entire file to:</a:t>
          </a:r>
        </a:p>
        <a:p>
          <a:pPr eaLnBrk="1" fontAlgn="auto" latinLnBrk="0" hangingPunct="1"/>
          <a:endParaRPr lang="en-US" sz="24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pPr eaLnBrk="1" fontAlgn="auto" latinLnBrk="0" hangingPunct="1"/>
          <a:r>
            <a:rPr lang="en-US" sz="2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  <a:ea typeface="+mn-ea"/>
              <a:cs typeface="+mn-cs"/>
            </a:rPr>
            <a:t>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dpodobas@csusm.edu</a:t>
          </a:r>
        </a:p>
        <a:p>
          <a:pPr eaLnBrk="1" fontAlgn="auto" latinLnBrk="0" hangingPunct="1"/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1</xdr:col>
      <xdr:colOff>38100</xdr:colOff>
      <xdr:row>194</xdr:row>
      <xdr:rowOff>76200</xdr:rowOff>
    </xdr:from>
    <xdr:to>
      <xdr:col>9</xdr:col>
      <xdr:colOff>475163</xdr:colOff>
      <xdr:row>241</xdr:row>
      <xdr:rowOff>7075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647700" y="37185600"/>
          <a:ext cx="9923963" cy="888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Problem to be reviewed: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Reason: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endParaRPr lang="en-US" sz="2800" b="1" baseline="0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  <a:p>
          <a:r>
            <a:rPr lang="en-US" sz="28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My solution and rationale: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662943</xdr:colOff>
      <xdr:row>3</xdr:row>
      <xdr:rowOff>43543</xdr:rowOff>
    </xdr:from>
    <xdr:to>
      <xdr:col>8</xdr:col>
      <xdr:colOff>393066</xdr:colOff>
      <xdr:row>7</xdr:row>
      <xdr:rowOff>121719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B2EC5B7-9B64-4A94-80D4-6B4393C79D19}"/>
            </a:ext>
          </a:extLst>
        </xdr:cNvPr>
        <xdr:cNvSpPr/>
      </xdr:nvSpPr>
      <xdr:spPr>
        <a:xfrm>
          <a:off x="2514603" y="592183"/>
          <a:ext cx="6839583" cy="8096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2</a:t>
          </a:r>
        </a:p>
      </xdr:txBody>
    </xdr:sp>
    <xdr:clientData/>
  </xdr:twoCellAnchor>
  <xdr:twoCellAnchor>
    <xdr:from>
      <xdr:col>0</xdr:col>
      <xdr:colOff>487952</xdr:colOff>
      <xdr:row>10</xdr:row>
      <xdr:rowOff>112122</xdr:rowOff>
    </xdr:from>
    <xdr:to>
      <xdr:col>8</xdr:col>
      <xdr:colOff>163195</xdr:colOff>
      <xdr:row>25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0800355-B38A-4958-9B2A-21758B6F5622}"/>
            </a:ext>
          </a:extLst>
        </xdr:cNvPr>
        <xdr:cNvSpPr txBox="1"/>
      </xdr:nvSpPr>
      <xdr:spPr>
        <a:xfrm>
          <a:off x="487952" y="1940922"/>
          <a:ext cx="8636363" cy="38998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One line of radial tires produced by a large corporation has a wear-out life that can be modeled using a normal distribution with a mean of 25,000 and standard deviation of 1,000.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a) What percentage of tires can be expected to last more than 28,000 miles?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b) Less than 28,000 miles?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c) What percentage of these tires are expected to last exactly 25,000 miles?</a:t>
          </a:r>
        </a:p>
      </xdr:txBody>
    </xdr:sp>
    <xdr:clientData/>
  </xdr:twoCellAnchor>
  <xdr:twoCellAnchor>
    <xdr:from>
      <xdr:col>1</xdr:col>
      <xdr:colOff>155485</xdr:colOff>
      <xdr:row>2</xdr:row>
      <xdr:rowOff>906</xdr:rowOff>
    </xdr:from>
    <xdr:to>
      <xdr:col>2</xdr:col>
      <xdr:colOff>157442</xdr:colOff>
      <xdr:row>7</xdr:row>
      <xdr:rowOff>88527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963C2-4E6B-42D2-8000-992F40C48579}"/>
            </a:ext>
          </a:extLst>
        </xdr:cNvPr>
        <xdr:cNvSpPr/>
      </xdr:nvSpPr>
      <xdr:spPr>
        <a:xfrm>
          <a:off x="780325" y="366666"/>
          <a:ext cx="1228777" cy="100202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402772</xdr:colOff>
      <xdr:row>9</xdr:row>
      <xdr:rowOff>31297</xdr:rowOff>
    </xdr:from>
    <xdr:to>
      <xdr:col>8</xdr:col>
      <xdr:colOff>410301</xdr:colOff>
      <xdr:row>29</xdr:row>
      <xdr:rowOff>43542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C9567E23-0EE9-40CF-AA30-E8055EEFD8C3}"/>
            </a:ext>
          </a:extLst>
        </xdr:cNvPr>
        <xdr:cNvCxnSpPr/>
      </xdr:nvCxnSpPr>
      <xdr:spPr>
        <a:xfrm flipH="1">
          <a:off x="9350829" y="1696811"/>
          <a:ext cx="7529" cy="518296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174171</xdr:colOff>
      <xdr:row>2</xdr:row>
      <xdr:rowOff>65314</xdr:rowOff>
    </xdr:from>
    <xdr:to>
      <xdr:col>14</xdr:col>
      <xdr:colOff>152400</xdr:colOff>
      <xdr:row>7</xdr:row>
      <xdr:rowOff>54428</xdr:rowOff>
    </xdr:to>
    <xdr:sp macro="" textlink="">
      <xdr:nvSpPr>
        <xdr:cNvPr id="7" name="Rounded Rectangle 9">
          <a:extLst>
            <a:ext uri="{FF2B5EF4-FFF2-40B4-BE49-F238E27FC236}">
              <a16:creationId xmlns:a16="http://schemas.microsoft.com/office/drawing/2014/main" id="{0655F07D-F109-45CA-A7B7-1FB4967A48EB}"/>
            </a:ext>
          </a:extLst>
        </xdr:cNvPr>
        <xdr:cNvSpPr/>
      </xdr:nvSpPr>
      <xdr:spPr>
        <a:xfrm>
          <a:off x="10363200" y="435428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 editAs="oneCell">
    <xdr:from>
      <xdr:col>14</xdr:col>
      <xdr:colOff>402772</xdr:colOff>
      <xdr:row>10</xdr:row>
      <xdr:rowOff>65314</xdr:rowOff>
    </xdr:from>
    <xdr:to>
      <xdr:col>19</xdr:col>
      <xdr:colOff>402771</xdr:colOff>
      <xdr:row>18</xdr:row>
      <xdr:rowOff>261256</xdr:rowOff>
    </xdr:to>
    <xdr:pic>
      <xdr:nvPicPr>
        <xdr:cNvPr id="9" name="Picture 8" descr="Normal Distributions. Hello everyone, I hope you're all well… | by Hamilton  Chang | Medium">
          <a:extLst>
            <a:ext uri="{FF2B5EF4-FFF2-40B4-BE49-F238E27FC236}">
              <a16:creationId xmlns:a16="http://schemas.microsoft.com/office/drawing/2014/main" id="{B6E880FF-818E-4022-8D05-CF2CCBE07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1686" y="1915885"/>
          <a:ext cx="3407228" cy="2198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87086</xdr:colOff>
      <xdr:row>6</xdr:row>
      <xdr:rowOff>152400</xdr:rowOff>
    </xdr:from>
    <xdr:to>
      <xdr:col>16</xdr:col>
      <xdr:colOff>152400</xdr:colOff>
      <xdr:row>20</xdr:row>
      <xdr:rowOff>54429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DCE7368-F27D-4AD4-B2B1-DBA85CF5B6D0}"/>
            </a:ext>
          </a:extLst>
        </xdr:cNvPr>
        <xdr:cNvCxnSpPr/>
      </xdr:nvCxnSpPr>
      <xdr:spPr>
        <a:xfrm>
          <a:off x="15729857" y="1262743"/>
          <a:ext cx="65314" cy="32112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1055914</xdr:colOff>
      <xdr:row>20</xdr:row>
      <xdr:rowOff>283028</xdr:rowOff>
    </xdr:from>
    <xdr:to>
      <xdr:col>17</xdr:col>
      <xdr:colOff>32657</xdr:colOff>
      <xdr:row>22</xdr:row>
      <xdr:rowOff>206828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D06FB6-567F-4C59-BA4E-E78AE6986367}"/>
            </a:ext>
          </a:extLst>
        </xdr:cNvPr>
        <xdr:cNvSpPr/>
      </xdr:nvSpPr>
      <xdr:spPr>
        <a:xfrm>
          <a:off x="15283543" y="4702628"/>
          <a:ext cx="914400" cy="4354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chemeClr val="bg1"/>
              </a:solidFill>
            </a:rPr>
            <a:t>25,000</a:t>
          </a:r>
        </a:p>
      </xdr:txBody>
    </xdr:sp>
    <xdr:clientData/>
  </xdr:twoCellAnchor>
  <xdr:twoCellAnchor>
    <xdr:from>
      <xdr:col>17</xdr:col>
      <xdr:colOff>87085</xdr:colOff>
      <xdr:row>14</xdr:row>
      <xdr:rowOff>21771</xdr:rowOff>
    </xdr:from>
    <xdr:to>
      <xdr:col>17</xdr:col>
      <xdr:colOff>141514</xdr:colOff>
      <xdr:row>18</xdr:row>
      <xdr:rowOff>272143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A4374E8E-CB21-4E97-A19F-F8562FE2B2AF}"/>
            </a:ext>
          </a:extLst>
        </xdr:cNvPr>
        <xdr:cNvCxnSpPr/>
      </xdr:nvCxnSpPr>
      <xdr:spPr>
        <a:xfrm>
          <a:off x="16252371" y="3004457"/>
          <a:ext cx="54429" cy="11212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250372</xdr:colOff>
      <xdr:row>19</xdr:row>
      <xdr:rowOff>43544</xdr:rowOff>
    </xdr:from>
    <xdr:to>
      <xdr:col>18</xdr:col>
      <xdr:colOff>185058</xdr:colOff>
      <xdr:row>20</xdr:row>
      <xdr:rowOff>141515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5D2D711-19F8-4F33-80B7-91553BA9EA2A}"/>
            </a:ext>
          </a:extLst>
        </xdr:cNvPr>
        <xdr:cNvSpPr/>
      </xdr:nvSpPr>
      <xdr:spPr>
        <a:xfrm>
          <a:off x="15893143" y="4180115"/>
          <a:ext cx="870858" cy="381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 b="1">
              <a:solidFill>
                <a:schemeClr val="bg1"/>
              </a:solidFill>
            </a:rPr>
            <a:t>28,000</a:t>
          </a:r>
        </a:p>
      </xdr:txBody>
    </xdr:sp>
    <xdr:clientData/>
  </xdr:twoCellAnchor>
  <xdr:twoCellAnchor>
    <xdr:from>
      <xdr:col>17</xdr:col>
      <xdr:colOff>119743</xdr:colOff>
      <xdr:row>16</xdr:row>
      <xdr:rowOff>163286</xdr:rowOff>
    </xdr:from>
    <xdr:to>
      <xdr:col>19</xdr:col>
      <xdr:colOff>446314</xdr:colOff>
      <xdr:row>16</xdr:row>
      <xdr:rowOff>174173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E01B0DD8-BB1B-408D-9EAB-02C5EDB5B95B}"/>
            </a:ext>
          </a:extLst>
        </xdr:cNvPr>
        <xdr:cNvCxnSpPr/>
      </xdr:nvCxnSpPr>
      <xdr:spPr>
        <a:xfrm flipV="1">
          <a:off x="16285029" y="3624943"/>
          <a:ext cx="1197428" cy="10887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87086</xdr:colOff>
      <xdr:row>15</xdr:row>
      <xdr:rowOff>108856</xdr:rowOff>
    </xdr:from>
    <xdr:to>
      <xdr:col>24</xdr:col>
      <xdr:colOff>261258</xdr:colOff>
      <xdr:row>18</xdr:row>
      <xdr:rowOff>174170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A2942EF-98DD-498A-9754-C4435F4FF1FD}"/>
            </a:ext>
          </a:extLst>
        </xdr:cNvPr>
        <xdr:cNvSpPr txBox="1"/>
      </xdr:nvSpPr>
      <xdr:spPr>
        <a:xfrm>
          <a:off x="17591315" y="3374570"/>
          <a:ext cx="2133600" cy="653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This probability you need to calculate in the part a)</a:t>
          </a:r>
        </a:p>
      </xdr:txBody>
    </xdr:sp>
    <xdr:clientData/>
  </xdr:twoCellAnchor>
  <xdr:twoCellAnchor>
    <xdr:from>
      <xdr:col>14</xdr:col>
      <xdr:colOff>43542</xdr:colOff>
      <xdr:row>23</xdr:row>
      <xdr:rowOff>43541</xdr:rowOff>
    </xdr:from>
    <xdr:to>
      <xdr:col>21</xdr:col>
      <xdr:colOff>370112</xdr:colOff>
      <xdr:row>36</xdr:row>
      <xdr:rowOff>228600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704DC7A-19FA-40C6-BA69-6E875CEA1BCF}"/>
            </a:ext>
          </a:extLst>
        </xdr:cNvPr>
        <xdr:cNvSpPr txBox="1"/>
      </xdr:nvSpPr>
      <xdr:spPr>
        <a:xfrm>
          <a:off x="13672456" y="5301341"/>
          <a:ext cx="4659085" cy="35814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Part a</a:t>
          </a:r>
        </a:p>
        <a:p>
          <a:endParaRPr lang="en-US" sz="2000"/>
        </a:p>
        <a:p>
          <a:r>
            <a:rPr lang="en-US" sz="2000"/>
            <a:t>Step</a:t>
          </a:r>
          <a:r>
            <a:rPr lang="en-US" sz="2000" baseline="0"/>
            <a:t> 1: Calculate z</a:t>
          </a:r>
        </a:p>
        <a:p>
          <a:r>
            <a:rPr lang="en-US" sz="2000" baseline="0"/>
            <a:t>z = (28,000 - 25,000)/2,500 = 3</a:t>
          </a:r>
        </a:p>
        <a:p>
          <a:endParaRPr lang="en-US" sz="2000" baseline="0"/>
        </a:p>
        <a:p>
          <a:r>
            <a:rPr lang="en-US" sz="2000" baseline="0"/>
            <a:t>Step 2:  Calculate the probability for z = 3</a:t>
          </a:r>
        </a:p>
        <a:p>
          <a:r>
            <a:rPr lang="en-US" sz="2000" baseline="0"/>
            <a:t>Use NORM.S.DIST(3,1) = 0.9987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000"/>
            <a:t> </a:t>
          </a:r>
        </a:p>
        <a:p>
          <a:endParaRPr lang="en-US" sz="2000"/>
        </a:p>
        <a:p>
          <a:r>
            <a:rPr lang="en-US" sz="2000"/>
            <a:t>Step 3: Subtract</a:t>
          </a:r>
          <a:r>
            <a:rPr lang="en-US" sz="2000" baseline="0"/>
            <a:t> 0.9987 from 1 = 0.0013</a:t>
          </a:r>
        </a:p>
        <a:p>
          <a:r>
            <a:rPr lang="en-US" sz="2000" baseline="0"/>
            <a:t>This is your answer.</a:t>
          </a:r>
        </a:p>
        <a:p>
          <a:endParaRPr lang="en-US" sz="2000" baseline="0"/>
        </a:p>
        <a:p>
          <a:endParaRPr lang="en-US" sz="2000"/>
        </a:p>
      </xdr:txBody>
    </xdr:sp>
    <xdr:clientData/>
  </xdr:twoCellAnchor>
  <xdr:twoCellAnchor>
    <xdr:from>
      <xdr:col>7</xdr:col>
      <xdr:colOff>348342</xdr:colOff>
      <xdr:row>29</xdr:row>
      <xdr:rowOff>108855</xdr:rowOff>
    </xdr:from>
    <xdr:to>
      <xdr:col>13</xdr:col>
      <xdr:colOff>566055</xdr:colOff>
      <xdr:row>34</xdr:row>
      <xdr:rowOff>43543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568A46E-62AA-4977-B404-12934943FB1E}"/>
            </a:ext>
          </a:extLst>
        </xdr:cNvPr>
        <xdr:cNvSpPr txBox="1"/>
      </xdr:nvSpPr>
      <xdr:spPr>
        <a:xfrm>
          <a:off x="8675913" y="6945084"/>
          <a:ext cx="4659085" cy="11212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Part b</a:t>
          </a:r>
        </a:p>
        <a:p>
          <a:r>
            <a:rPr lang="en-US" sz="2000"/>
            <a:t>Already calculated in the part a in the Step 2 in part a).</a:t>
          </a:r>
          <a:r>
            <a:rPr lang="en-US" sz="2000" baseline="0"/>
            <a:t> </a:t>
          </a:r>
          <a:endParaRPr lang="en-US" sz="2000"/>
        </a:p>
        <a:p>
          <a:endParaRPr lang="en-US" sz="2000"/>
        </a:p>
        <a:p>
          <a:endParaRPr lang="en-US" sz="2000" baseline="0"/>
        </a:p>
        <a:p>
          <a:endParaRPr lang="en-US" sz="2000"/>
        </a:p>
      </xdr:txBody>
    </xdr:sp>
    <xdr:clientData/>
  </xdr:twoCellAnchor>
  <xdr:twoCellAnchor>
    <xdr:from>
      <xdr:col>7</xdr:col>
      <xdr:colOff>370113</xdr:colOff>
      <xdr:row>35</xdr:row>
      <xdr:rowOff>32656</xdr:rowOff>
    </xdr:from>
    <xdr:to>
      <xdr:col>13</xdr:col>
      <xdr:colOff>587826</xdr:colOff>
      <xdr:row>43</xdr:row>
      <xdr:rowOff>130628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1B98917-727F-4E65-8D7E-2CC8630E9B81}"/>
            </a:ext>
          </a:extLst>
        </xdr:cNvPr>
        <xdr:cNvSpPr txBox="1"/>
      </xdr:nvSpPr>
      <xdr:spPr>
        <a:xfrm>
          <a:off x="8697684" y="8371113"/>
          <a:ext cx="4659085" cy="2046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Part c</a:t>
          </a:r>
        </a:p>
        <a:p>
          <a:r>
            <a:rPr lang="en-US" sz="2000"/>
            <a:t>Follow steps in the part a.</a:t>
          </a:r>
        </a:p>
        <a:p>
          <a:r>
            <a:rPr lang="en-US" sz="2000"/>
            <a:t>Substitute 25,000 for 28,000.</a:t>
          </a:r>
        </a:p>
        <a:p>
          <a:r>
            <a:rPr lang="en-US" sz="2000"/>
            <a:t>to get z = 0</a:t>
          </a:r>
          <a:r>
            <a:rPr lang="en-US" sz="2000" baseline="0"/>
            <a:t>. The probability in this case will be 0.5</a:t>
          </a:r>
          <a:endParaRPr lang="en-US" sz="2000"/>
        </a:p>
        <a:p>
          <a:endParaRPr lang="en-US" sz="2000"/>
        </a:p>
        <a:p>
          <a:endParaRPr lang="en-US" sz="2000"/>
        </a:p>
        <a:p>
          <a:endParaRPr lang="en-US" sz="2000"/>
        </a:p>
        <a:p>
          <a:endParaRPr lang="en-US" sz="2000" baseline="0"/>
        </a:p>
        <a:p>
          <a:endParaRPr lang="en-US" sz="2000"/>
        </a:p>
      </xdr:txBody>
    </xdr:sp>
    <xdr:clientData/>
  </xdr:twoCellAnchor>
  <xdr:twoCellAnchor>
    <xdr:from>
      <xdr:col>14</xdr:col>
      <xdr:colOff>108856</xdr:colOff>
      <xdr:row>37</xdr:row>
      <xdr:rowOff>119741</xdr:rowOff>
    </xdr:from>
    <xdr:to>
      <xdr:col>21</xdr:col>
      <xdr:colOff>435426</xdr:colOff>
      <xdr:row>42</xdr:row>
      <xdr:rowOff>141514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96887B7-39BE-4D93-B2FD-8ECB4A9CC0FF}"/>
            </a:ext>
          </a:extLst>
        </xdr:cNvPr>
        <xdr:cNvSpPr txBox="1"/>
      </xdr:nvSpPr>
      <xdr:spPr>
        <a:xfrm>
          <a:off x="13737770" y="9122227"/>
          <a:ext cx="4659085" cy="11212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Remember:</a:t>
          </a:r>
          <a:r>
            <a:rPr lang="en-US" sz="2000" baseline="0"/>
            <a:t> Excel always shows the cumulative probabilites to the left of the z value of interest.</a:t>
          </a:r>
          <a:endParaRPr lang="en-US" sz="2000"/>
        </a:p>
        <a:p>
          <a:endParaRPr lang="en-US" sz="2000" baseline="0"/>
        </a:p>
        <a:p>
          <a:endParaRPr lang="en-US" sz="2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662943</xdr:colOff>
      <xdr:row>3</xdr:row>
      <xdr:rowOff>43543</xdr:rowOff>
    </xdr:from>
    <xdr:to>
      <xdr:col>8</xdr:col>
      <xdr:colOff>393066</xdr:colOff>
      <xdr:row>7</xdr:row>
      <xdr:rowOff>121719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460628" y="615043"/>
          <a:ext cx="663574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2</a:t>
          </a:r>
        </a:p>
      </xdr:txBody>
    </xdr:sp>
    <xdr:clientData/>
  </xdr:twoCellAnchor>
  <xdr:twoCellAnchor>
    <xdr:from>
      <xdr:col>0</xdr:col>
      <xdr:colOff>487952</xdr:colOff>
      <xdr:row>10</xdr:row>
      <xdr:rowOff>112121</xdr:rowOff>
    </xdr:from>
    <xdr:to>
      <xdr:col>8</xdr:col>
      <xdr:colOff>163195</xdr:colOff>
      <xdr:row>28</xdr:row>
      <xdr:rowOff>43542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87952" y="1962692"/>
          <a:ext cx="8623300" cy="3991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One line of radial tires produced by a large corporation has a wear-out life that can be modeled using a normal distribution with a mean of 25,000 and standard deviation of 1,000.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a) What percentage of tires can be expected to last more than 28,000 miles?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b) Less than 28,000 miles?</a:t>
          </a:r>
        </a:p>
        <a:p>
          <a:endParaRPr lang="en-US" sz="20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000" baseline="0">
              <a:solidFill>
                <a:schemeClr val="tx1"/>
              </a:solidFill>
              <a:latin typeface="Lucida Bright" panose="02040602050505020304" pitchFamily="18" charset="0"/>
            </a:rPr>
            <a:t>c) What percentage of these tires are expected to last exactly 25,000 miles?</a:t>
          </a:r>
        </a:p>
      </xdr:txBody>
    </xdr:sp>
    <xdr:clientData/>
  </xdr:twoCellAnchor>
  <xdr:twoCellAnchor>
    <xdr:from>
      <xdr:col>1</xdr:col>
      <xdr:colOff>155485</xdr:colOff>
      <xdr:row>2</xdr:row>
      <xdr:rowOff>906</xdr:rowOff>
    </xdr:from>
    <xdr:to>
      <xdr:col>2</xdr:col>
      <xdr:colOff>157442</xdr:colOff>
      <xdr:row>7</xdr:row>
      <xdr:rowOff>88527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70165" y="356506"/>
          <a:ext cx="1250950" cy="9842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410301</xdr:colOff>
      <xdr:row>9</xdr:row>
      <xdr:rowOff>31297</xdr:rowOff>
    </xdr:from>
    <xdr:to>
      <xdr:col>8</xdr:col>
      <xdr:colOff>410301</xdr:colOff>
      <xdr:row>44</xdr:row>
      <xdr:rowOff>72571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9104086" y="1745797"/>
          <a:ext cx="0" cy="7889874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</xdr:row>
      <xdr:rowOff>0</xdr:rowOff>
    </xdr:from>
    <xdr:to>
      <xdr:col>17</xdr:col>
      <xdr:colOff>134257</xdr:colOff>
      <xdr:row>7</xdr:row>
      <xdr:rowOff>174171</xdr:rowOff>
    </xdr:to>
    <xdr:sp macro="" textlink="">
      <xdr:nvSpPr>
        <xdr:cNvPr id="8" name="Rectangle: Rounded Corners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C00AC3-57E0-4B4B-8CC9-8E70780A14C8}"/>
            </a:ext>
          </a:extLst>
        </xdr:cNvPr>
        <xdr:cNvSpPr/>
      </xdr:nvSpPr>
      <xdr:spPr>
        <a:xfrm>
          <a:off x="14848114" y="555171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10</xdr:col>
      <xdr:colOff>130629</xdr:colOff>
      <xdr:row>3</xdr:row>
      <xdr:rowOff>43543</xdr:rowOff>
    </xdr:from>
    <xdr:to>
      <xdr:col>14</xdr:col>
      <xdr:colOff>404586</xdr:colOff>
      <xdr:row>7</xdr:row>
      <xdr:rowOff>54831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AB491992-ACC3-4C93-9A10-787F03E054EC}"/>
            </a:ext>
          </a:extLst>
        </xdr:cNvPr>
        <xdr:cNvSpPr/>
      </xdr:nvSpPr>
      <xdr:spPr>
        <a:xfrm>
          <a:off x="10319658" y="598714"/>
          <a:ext cx="3474357" cy="751517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662942</xdr:colOff>
      <xdr:row>3</xdr:row>
      <xdr:rowOff>43543</xdr:rowOff>
    </xdr:from>
    <xdr:to>
      <xdr:col>6</xdr:col>
      <xdr:colOff>674380</xdr:colOff>
      <xdr:row>7</xdr:row>
      <xdr:rowOff>121719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5800B874-27E9-4256-894E-2E47E6D19CAE}"/>
            </a:ext>
          </a:extLst>
        </xdr:cNvPr>
        <xdr:cNvSpPr/>
      </xdr:nvSpPr>
      <xdr:spPr>
        <a:xfrm>
          <a:off x="2514602" y="592183"/>
          <a:ext cx="5314958" cy="8096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3</a:t>
          </a:r>
        </a:p>
      </xdr:txBody>
    </xdr:sp>
    <xdr:clientData/>
  </xdr:twoCellAnchor>
  <xdr:twoCellAnchor>
    <xdr:from>
      <xdr:col>1</xdr:col>
      <xdr:colOff>30480</xdr:colOff>
      <xdr:row>1</xdr:row>
      <xdr:rowOff>60960</xdr:rowOff>
    </xdr:from>
    <xdr:to>
      <xdr:col>2</xdr:col>
      <xdr:colOff>195482</xdr:colOff>
      <xdr:row>7</xdr:row>
      <xdr:rowOff>164727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AB4933-9399-4B56-852D-57DCE17E9BF3}"/>
            </a:ext>
          </a:extLst>
        </xdr:cNvPr>
        <xdr:cNvSpPr/>
      </xdr:nvSpPr>
      <xdr:spPr>
        <a:xfrm>
          <a:off x="655320" y="243840"/>
          <a:ext cx="1399442" cy="1201047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199117</xdr:colOff>
      <xdr:row>2</xdr:row>
      <xdr:rowOff>140699</xdr:rowOff>
    </xdr:from>
    <xdr:to>
      <xdr:col>10</xdr:col>
      <xdr:colOff>199117</xdr:colOff>
      <xdr:row>58</xdr:row>
      <xdr:rowOff>143510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AEB6C81A-C430-4943-86DD-F1E46BEC1741}"/>
            </a:ext>
          </a:extLst>
        </xdr:cNvPr>
        <xdr:cNvCxnSpPr/>
      </xdr:nvCxnSpPr>
      <xdr:spPr>
        <a:xfrm>
          <a:off x="10592797" y="506459"/>
          <a:ext cx="0" cy="14435091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25400</xdr:colOff>
      <xdr:row>2</xdr:row>
      <xdr:rowOff>139700</xdr:rowOff>
    </xdr:from>
    <xdr:to>
      <xdr:col>18</xdr:col>
      <xdr:colOff>381000</xdr:colOff>
      <xdr:row>7</xdr:row>
      <xdr:rowOff>165100</xdr:rowOff>
    </xdr:to>
    <xdr:sp macro="" textlink="">
      <xdr:nvSpPr>
        <xdr:cNvPr id="18" name="Rounded Rectangle 9">
          <a:extLst>
            <a:ext uri="{FF2B5EF4-FFF2-40B4-BE49-F238E27FC236}">
              <a16:creationId xmlns:a16="http://schemas.microsoft.com/office/drawing/2014/main" id="{7D8F299F-9AED-4C3C-AF1E-19C826400403}"/>
            </a:ext>
          </a:extLst>
        </xdr:cNvPr>
        <xdr:cNvSpPr/>
      </xdr:nvSpPr>
      <xdr:spPr>
        <a:xfrm>
          <a:off x="10998200" y="495300"/>
          <a:ext cx="40386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0</xdr:col>
      <xdr:colOff>487680</xdr:colOff>
      <xdr:row>9</xdr:row>
      <xdr:rowOff>104140</xdr:rowOff>
    </xdr:from>
    <xdr:to>
      <xdr:col>9</xdr:col>
      <xdr:colOff>411480</xdr:colOff>
      <xdr:row>13</xdr:row>
      <xdr:rowOff>132625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177F0E7-C470-4FF9-914D-53C5EDC2DB55}"/>
            </a:ext>
          </a:extLst>
        </xdr:cNvPr>
        <xdr:cNvSpPr txBox="1"/>
      </xdr:nvSpPr>
      <xdr:spPr>
        <a:xfrm>
          <a:off x="487680" y="1750060"/>
          <a:ext cx="9692640" cy="760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aseline="0">
              <a:latin typeface="Lucida Bright" panose="02040602050505020304" pitchFamily="18" charset="0"/>
            </a:rPr>
            <a:t>Calculate the Coefficient of Variation of this data set.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182880</xdr:colOff>
      <xdr:row>16</xdr:row>
      <xdr:rowOff>76200</xdr:rowOff>
    </xdr:from>
    <xdr:to>
      <xdr:col>26</xdr:col>
      <xdr:colOff>350520</xdr:colOff>
      <xdr:row>19</xdr:row>
      <xdr:rowOff>45720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98918B05-BF0D-464A-92DB-38F94E3CA725}"/>
            </a:ext>
          </a:extLst>
        </xdr:cNvPr>
        <xdr:cNvSpPr txBox="1"/>
      </xdr:nvSpPr>
      <xdr:spPr>
        <a:xfrm>
          <a:off x="19248120" y="3200400"/>
          <a:ext cx="3489960" cy="1112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latin typeface="Lucida Bright" panose="02040602050505020304" pitchFamily="18" charset="0"/>
            </a:rPr>
            <a:t>CV = (</a:t>
          </a:r>
          <a:r>
            <a:rPr lang="en-US" sz="3200">
              <a:latin typeface="Lucida Bright" panose="02040602050505020304" pitchFamily="18" charset="0"/>
              <a:ea typeface="Cambria" panose="02040503050406030204" pitchFamily="18" charset="0"/>
            </a:rPr>
            <a:t>𝞼/</a:t>
          </a:r>
          <a:r>
            <a:rPr lang="el-GR" sz="3200"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μ</a:t>
          </a:r>
          <a:r>
            <a:rPr lang="en-US" sz="3200"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)*100%</a:t>
          </a:r>
          <a:endParaRPr lang="en-US" sz="32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15240</xdr:colOff>
      <xdr:row>31</xdr:row>
      <xdr:rowOff>119380</xdr:rowOff>
    </xdr:from>
    <xdr:to>
      <xdr:col>25</xdr:col>
      <xdr:colOff>365760</xdr:colOff>
      <xdr:row>43</xdr:row>
      <xdr:rowOff>76200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2B08C8F-9BD3-4BAE-8FE7-14D78D14E06C}"/>
            </a:ext>
          </a:extLst>
        </xdr:cNvPr>
        <xdr:cNvSpPr txBox="1"/>
      </xdr:nvSpPr>
      <xdr:spPr>
        <a:xfrm>
          <a:off x="12740640" y="8851900"/>
          <a:ext cx="9692640" cy="283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Step 1: Go to Data in the Ribbon above</a:t>
          </a:r>
        </a:p>
        <a:p>
          <a:r>
            <a:rPr lang="en-US" sz="2000" baseline="0">
              <a:latin typeface="Lucida Bright" panose="02040602050505020304" pitchFamily="18" charset="0"/>
            </a:rPr>
            <a:t>Step 2: Go to the right and select Data Analysis</a:t>
          </a:r>
        </a:p>
        <a:p>
          <a:r>
            <a:rPr lang="en-US" sz="2000" baseline="0">
              <a:latin typeface="Lucida Bright" panose="02040602050505020304" pitchFamily="18" charset="0"/>
            </a:rPr>
            <a:t>Step 3: Select Descriptive Statistics (scroll down)</a:t>
          </a:r>
        </a:p>
        <a:p>
          <a:r>
            <a:rPr lang="en-US" sz="2000" baseline="0">
              <a:latin typeface="Lucida Bright" panose="02040602050505020304" pitchFamily="18" charset="0"/>
            </a:rPr>
            <a:t>Step 4: Enter the array of numbers as your Input Range</a:t>
          </a:r>
        </a:p>
        <a:p>
          <a:r>
            <a:rPr lang="en-US" sz="2000" baseline="0">
              <a:latin typeface="Lucida Bright" panose="02040602050505020304" pitchFamily="18" charset="0"/>
            </a:rPr>
            <a:t>Step 5: Select the cell on this page as you Output Range</a:t>
          </a:r>
        </a:p>
        <a:p>
          <a:r>
            <a:rPr lang="en-US" sz="2000" baseline="0">
              <a:latin typeface="Lucida Bright" panose="02040602050505020304" pitchFamily="18" charset="0"/>
            </a:rPr>
            <a:t>Step 6: Select Descriptive Statistics and the table show above will be generated</a:t>
          </a:r>
        </a:p>
        <a:p>
          <a:r>
            <a:rPr lang="en-US" sz="2000" baseline="0">
              <a:latin typeface="Lucida Bright" panose="02040602050505020304" pitchFamily="18" charset="0"/>
            </a:rPr>
            <a:t>Step 7: Use the formula above to calculate your answer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815342</xdr:colOff>
      <xdr:row>2</xdr:row>
      <xdr:rowOff>60960</xdr:rowOff>
    </xdr:from>
    <xdr:to>
      <xdr:col>7</xdr:col>
      <xdr:colOff>396240</xdr:colOff>
      <xdr:row>7</xdr:row>
      <xdr:rowOff>121719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74622" y="426720"/>
          <a:ext cx="5600698" cy="97515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3</a:t>
          </a:r>
        </a:p>
      </xdr:txBody>
    </xdr:sp>
    <xdr:clientData/>
  </xdr:twoCellAnchor>
  <xdr:twoCellAnchor>
    <xdr:from>
      <xdr:col>1</xdr:col>
      <xdr:colOff>1170941</xdr:colOff>
      <xdr:row>9</xdr:row>
      <xdr:rowOff>62955</xdr:rowOff>
    </xdr:from>
    <xdr:to>
      <xdr:col>8</xdr:col>
      <xdr:colOff>497840</xdr:colOff>
      <xdr:row>13</xdr:row>
      <xdr:rowOff>91440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795781" y="1708875"/>
          <a:ext cx="7205979" cy="7600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Calculate the Coefficient of Variation of this data set.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184060</xdr:colOff>
      <xdr:row>2</xdr:row>
      <xdr:rowOff>77106</xdr:rowOff>
    </xdr:from>
    <xdr:to>
      <xdr:col>2</xdr:col>
      <xdr:colOff>335280</xdr:colOff>
      <xdr:row>8</xdr:row>
      <xdr:rowOff>121920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08900" y="442866"/>
          <a:ext cx="1385660" cy="114209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224517</xdr:colOff>
      <xdr:row>5</xdr:row>
      <xdr:rowOff>148319</xdr:rowOff>
    </xdr:from>
    <xdr:to>
      <xdr:col>10</xdr:col>
      <xdr:colOff>224517</xdr:colOff>
      <xdr:row>59</xdr:row>
      <xdr:rowOff>113030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663792" y="1091294"/>
          <a:ext cx="0" cy="11624581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279400</xdr:colOff>
      <xdr:row>2</xdr:row>
      <xdr:rowOff>152400</xdr:rowOff>
    </xdr:from>
    <xdr:to>
      <xdr:col>24</xdr:col>
      <xdr:colOff>12700</xdr:colOff>
      <xdr:row>8</xdr:row>
      <xdr:rowOff>0</xdr:rowOff>
    </xdr:to>
    <xdr:sp macro="" textlink="">
      <xdr:nvSpPr>
        <xdr:cNvPr id="19" name="Rectangle: Rounded Corners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F819C3-9CF5-4948-A155-297985C8F3D5}"/>
            </a:ext>
          </a:extLst>
        </xdr:cNvPr>
        <xdr:cNvSpPr/>
      </xdr:nvSpPr>
      <xdr:spPr>
        <a:xfrm>
          <a:off x="15443200" y="508000"/>
          <a:ext cx="15494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11</xdr:col>
      <xdr:colOff>152400</xdr:colOff>
      <xdr:row>3</xdr:row>
      <xdr:rowOff>38100</xdr:rowOff>
    </xdr:from>
    <xdr:to>
      <xdr:col>17</xdr:col>
      <xdr:colOff>426357</xdr:colOff>
      <xdr:row>7</xdr:row>
      <xdr:rowOff>78417</xdr:rowOff>
    </xdr:to>
    <xdr:sp macro="" textlink="">
      <xdr:nvSpPr>
        <xdr:cNvPr id="20" name="Rounded Rectangle 9">
          <a:extLst>
            <a:ext uri="{FF2B5EF4-FFF2-40B4-BE49-F238E27FC236}">
              <a16:creationId xmlns:a16="http://schemas.microsoft.com/office/drawing/2014/main" id="{37487345-92E9-47C7-8D4A-C7F4A909B93D}"/>
            </a:ext>
          </a:extLst>
        </xdr:cNvPr>
        <xdr:cNvSpPr/>
      </xdr:nvSpPr>
      <xdr:spPr>
        <a:xfrm>
          <a:off x="11125200" y="571500"/>
          <a:ext cx="3474357" cy="751517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662942</xdr:colOff>
      <xdr:row>3</xdr:row>
      <xdr:rowOff>43543</xdr:rowOff>
    </xdr:from>
    <xdr:to>
      <xdr:col>7</xdr:col>
      <xdr:colOff>315582</xdr:colOff>
      <xdr:row>7</xdr:row>
      <xdr:rowOff>121719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95651D3-F9CB-4923-8CD0-BE8781A25F9A}"/>
            </a:ext>
          </a:extLst>
        </xdr:cNvPr>
        <xdr:cNvSpPr/>
      </xdr:nvSpPr>
      <xdr:spPr>
        <a:xfrm>
          <a:off x="2514602" y="592183"/>
          <a:ext cx="5878180" cy="8096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4</a:t>
          </a:r>
        </a:p>
      </xdr:txBody>
    </xdr:sp>
    <xdr:clientData/>
  </xdr:twoCellAnchor>
  <xdr:twoCellAnchor>
    <xdr:from>
      <xdr:col>1</xdr:col>
      <xdr:colOff>81098</xdr:colOff>
      <xdr:row>11</xdr:row>
      <xdr:rowOff>135347</xdr:rowOff>
    </xdr:from>
    <xdr:to>
      <xdr:col>9</xdr:col>
      <xdr:colOff>489599</xdr:colOff>
      <xdr:row>29</xdr:row>
      <xdr:rowOff>38101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26B3A7-8EB9-4E25-8872-D07D7E5AACFC}"/>
            </a:ext>
          </a:extLst>
        </xdr:cNvPr>
        <xdr:cNvSpPr txBox="1"/>
      </xdr:nvSpPr>
      <xdr:spPr>
        <a:xfrm>
          <a:off x="703398" y="2091147"/>
          <a:ext cx="9336601" cy="45128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Estimated profits under each of the two possible states of nature are shown in the table below.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Two approaches are considered by management: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a) LaPlace</a:t>
          </a:r>
        </a:p>
        <a:p>
          <a:r>
            <a:rPr lang="en-US" sz="2400" baseline="0">
              <a:latin typeface="Lucida Bright" panose="02040602050505020304" pitchFamily="18" charset="0"/>
            </a:rPr>
            <a:t>b) Hurwicz (</a:t>
          </a:r>
          <a:r>
            <a:rPr lang="el-GR" sz="2400" baseline="0"/>
            <a:t>α</a:t>
          </a:r>
          <a:r>
            <a:rPr lang="en-US" sz="2400" baseline="0">
              <a:latin typeface="Lucida Bright" panose="02040602050505020304" pitchFamily="18" charset="0"/>
            </a:rPr>
            <a:t>=0.7)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Using each approach, select the best alternative and show the calculated value for that alternative.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193585</xdr:colOff>
      <xdr:row>2</xdr:row>
      <xdr:rowOff>77106</xdr:rowOff>
    </xdr:from>
    <xdr:to>
      <xdr:col>2</xdr:col>
      <xdr:colOff>212635</xdr:colOff>
      <xdr:row>7</xdr:row>
      <xdr:rowOff>164727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CB86D-5DBE-4D4A-AF48-8681109D647E}"/>
            </a:ext>
          </a:extLst>
        </xdr:cNvPr>
        <xdr:cNvSpPr/>
      </xdr:nvSpPr>
      <xdr:spPr>
        <a:xfrm>
          <a:off x="818425" y="442866"/>
          <a:ext cx="1245870" cy="100202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27577</xdr:colOff>
      <xdr:row>7</xdr:row>
      <xdr:rowOff>71211</xdr:rowOff>
    </xdr:from>
    <xdr:to>
      <xdr:col>11</xdr:col>
      <xdr:colOff>68397</xdr:colOff>
      <xdr:row>39</xdr:row>
      <xdr:rowOff>226337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C5CE039-EC29-4CF9-B961-EFDB053FF5AB}"/>
            </a:ext>
          </a:extLst>
        </xdr:cNvPr>
        <xdr:cNvCxnSpPr/>
      </xdr:nvCxnSpPr>
      <xdr:spPr>
        <a:xfrm>
          <a:off x="10593977" y="1315811"/>
          <a:ext cx="40820" cy="8321226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</xdr:row>
      <xdr:rowOff>114300</xdr:rowOff>
    </xdr:from>
    <xdr:to>
      <xdr:col>15</xdr:col>
      <xdr:colOff>1447800</xdr:colOff>
      <xdr:row>6</xdr:row>
      <xdr:rowOff>139700</xdr:rowOff>
    </xdr:to>
    <xdr:sp macro="" textlink="">
      <xdr:nvSpPr>
        <xdr:cNvPr id="9" name="Rounded Rectangle 9">
          <a:extLst>
            <a:ext uri="{FF2B5EF4-FFF2-40B4-BE49-F238E27FC236}">
              <a16:creationId xmlns:a16="http://schemas.microsoft.com/office/drawing/2014/main" id="{09F5F7F7-1315-4ED2-8A5A-C91AA6FA251C}"/>
            </a:ext>
          </a:extLst>
        </xdr:cNvPr>
        <xdr:cNvSpPr/>
      </xdr:nvSpPr>
      <xdr:spPr>
        <a:xfrm>
          <a:off x="12280900" y="292100"/>
          <a:ext cx="4610100" cy="914400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12</xdr:col>
      <xdr:colOff>119199</xdr:colOff>
      <xdr:row>20</xdr:row>
      <xdr:rowOff>71847</xdr:rowOff>
    </xdr:from>
    <xdr:to>
      <xdr:col>23</xdr:col>
      <xdr:colOff>50801</xdr:colOff>
      <xdr:row>36</xdr:row>
      <xdr:rowOff>266700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914A727-B941-43DB-908E-DA9F21A8C2EE}"/>
            </a:ext>
          </a:extLst>
        </xdr:cNvPr>
        <xdr:cNvSpPr txBox="1"/>
      </xdr:nvSpPr>
      <xdr:spPr>
        <a:xfrm>
          <a:off x="11193599" y="4796247"/>
          <a:ext cx="9151802" cy="35730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Part a)</a:t>
          </a:r>
        </a:p>
        <a:p>
          <a:r>
            <a:rPr lang="en-US" sz="2000" baseline="0">
              <a:latin typeface="Lucida Bright" panose="02040602050505020304" pitchFamily="18" charset="0"/>
            </a:rPr>
            <a:t>La Place approach means that the future conditions do not affect today's decisions. Therefore the probability of 50% is assigned to each.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Step 1. Multiply the value of each alternative by the probability of 50%</a:t>
          </a:r>
        </a:p>
        <a:p>
          <a:r>
            <a:rPr lang="en-US" sz="2000" baseline="0">
              <a:latin typeface="Lucida Bright" panose="02040602050505020304" pitchFamily="18" charset="0"/>
            </a:rPr>
            <a:t>Step 2. Select the alternative with the highest value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For example: Do nothing</a:t>
          </a:r>
        </a:p>
        <a:p>
          <a:r>
            <a:rPr lang="en-US" sz="2000" baseline="0">
              <a:latin typeface="Lucida Bright" panose="02040602050505020304" pitchFamily="18" charset="0"/>
            </a:rPr>
            <a:t>(120*0.5) +(70*0.5) = 95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Step 3. Select the alternative with the highest value</a:t>
          </a:r>
        </a:p>
      </xdr:txBody>
    </xdr:sp>
    <xdr:clientData/>
  </xdr:twoCellAnchor>
  <xdr:twoCellAnchor>
    <xdr:from>
      <xdr:col>1</xdr:col>
      <xdr:colOff>258899</xdr:colOff>
      <xdr:row>32</xdr:row>
      <xdr:rowOff>97247</xdr:rowOff>
    </xdr:from>
    <xdr:to>
      <xdr:col>9</xdr:col>
      <xdr:colOff>482601</xdr:colOff>
      <xdr:row>58</xdr:row>
      <xdr:rowOff>76200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90DDDEC-2D98-41E9-982D-CAC6576AC031}"/>
            </a:ext>
          </a:extLst>
        </xdr:cNvPr>
        <xdr:cNvSpPr txBox="1"/>
      </xdr:nvSpPr>
      <xdr:spPr>
        <a:xfrm>
          <a:off x="881199" y="7107647"/>
          <a:ext cx="9151802" cy="5909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Part b)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Hurwicz method uses a weighted average approach.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There is a quotient of optimism assigned to the High outcome. In this case this value is 0.7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Step 1: Then the complement (0.3) is assigned to the Low outcome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Step 2. Multiply the value of each alternative by the these probabilities.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For example: Do nothing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(120*0.7) +(70*0.3) = 105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Step 3. Select the alternative with the highest value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662942</xdr:colOff>
      <xdr:row>3</xdr:row>
      <xdr:rowOff>43543</xdr:rowOff>
    </xdr:from>
    <xdr:to>
      <xdr:col>7</xdr:col>
      <xdr:colOff>315582</xdr:colOff>
      <xdr:row>7</xdr:row>
      <xdr:rowOff>121719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60627" y="615043"/>
          <a:ext cx="482599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4</a:t>
          </a:r>
        </a:p>
      </xdr:txBody>
    </xdr:sp>
    <xdr:clientData/>
  </xdr:twoCellAnchor>
  <xdr:twoCellAnchor>
    <xdr:from>
      <xdr:col>1</xdr:col>
      <xdr:colOff>81098</xdr:colOff>
      <xdr:row>11</xdr:row>
      <xdr:rowOff>135346</xdr:rowOff>
    </xdr:from>
    <xdr:to>
      <xdr:col>9</xdr:col>
      <xdr:colOff>489599</xdr:colOff>
      <xdr:row>33</xdr:row>
      <xdr:rowOff>238125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84348" y="2230846"/>
          <a:ext cx="9092126" cy="43731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Estimated profits under each of the two possible states of nature are shown in the table below.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Two approaches are considered by management: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a) LaPlace</a:t>
          </a:r>
        </a:p>
        <a:p>
          <a:r>
            <a:rPr lang="en-US" sz="2400" baseline="0">
              <a:latin typeface="Lucida Bright" panose="02040602050505020304" pitchFamily="18" charset="0"/>
            </a:rPr>
            <a:t>b) Hurwicz (</a:t>
          </a:r>
          <a:r>
            <a:rPr lang="el-GR" sz="2400" baseline="0"/>
            <a:t>α</a:t>
          </a:r>
          <a:r>
            <a:rPr lang="en-US" sz="2400" baseline="0">
              <a:latin typeface="Lucida Bright" panose="02040602050505020304" pitchFamily="18" charset="0"/>
            </a:rPr>
            <a:t>=0.7)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Using each approach, select the best alternative and show the calculated value for that alternative.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193585</xdr:colOff>
      <xdr:row>2</xdr:row>
      <xdr:rowOff>77106</xdr:rowOff>
    </xdr:from>
    <xdr:to>
      <xdr:col>2</xdr:col>
      <xdr:colOff>212635</xdr:colOff>
      <xdr:row>7</xdr:row>
      <xdr:rowOff>164727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98740" y="458106"/>
          <a:ext cx="1209675" cy="104775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78377</xdr:colOff>
      <xdr:row>7</xdr:row>
      <xdr:rowOff>122011</xdr:rowOff>
    </xdr:from>
    <xdr:to>
      <xdr:col>11</xdr:col>
      <xdr:colOff>119197</xdr:colOff>
      <xdr:row>39</xdr:row>
      <xdr:rowOff>277137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0644777" y="1366611"/>
          <a:ext cx="40820" cy="7025826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546100</xdr:colOff>
      <xdr:row>3</xdr:row>
      <xdr:rowOff>12700</xdr:rowOff>
    </xdr:from>
    <xdr:to>
      <xdr:col>21</xdr:col>
      <xdr:colOff>304800</xdr:colOff>
      <xdr:row>8</xdr:row>
      <xdr:rowOff>38100</xdr:rowOff>
    </xdr:to>
    <xdr:sp macro="" textlink="">
      <xdr:nvSpPr>
        <xdr:cNvPr id="10" name="Rectangle: Rounded Corners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9AB96A-77FF-4850-8368-4C6984502C7E}"/>
            </a:ext>
          </a:extLst>
        </xdr:cNvPr>
        <xdr:cNvSpPr/>
      </xdr:nvSpPr>
      <xdr:spPr>
        <a:xfrm flipH="1">
          <a:off x="15151100" y="546100"/>
          <a:ext cx="1511300" cy="91440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11</xdr:col>
      <xdr:colOff>355600</xdr:colOff>
      <xdr:row>3</xdr:row>
      <xdr:rowOff>101600</xdr:rowOff>
    </xdr:from>
    <xdr:to>
      <xdr:col>17</xdr:col>
      <xdr:colOff>108857</xdr:colOff>
      <xdr:row>7</xdr:row>
      <xdr:rowOff>141917</xdr:rowOff>
    </xdr:to>
    <xdr:sp macro="" textlink="">
      <xdr:nvSpPr>
        <xdr:cNvPr id="11" name="Rounded Rectangle 9">
          <a:extLst>
            <a:ext uri="{FF2B5EF4-FFF2-40B4-BE49-F238E27FC236}">
              <a16:creationId xmlns:a16="http://schemas.microsoft.com/office/drawing/2014/main" id="{F0B15720-2429-4E72-BE2E-39DA758A2CD8}"/>
            </a:ext>
          </a:extLst>
        </xdr:cNvPr>
        <xdr:cNvSpPr/>
      </xdr:nvSpPr>
      <xdr:spPr>
        <a:xfrm>
          <a:off x="10922000" y="635000"/>
          <a:ext cx="3474357" cy="751517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393247</xdr:colOff>
      <xdr:row>1</xdr:row>
      <xdr:rowOff>76201</xdr:rowOff>
    </xdr:from>
    <xdr:to>
      <xdr:col>3</xdr:col>
      <xdr:colOff>565191</xdr:colOff>
      <xdr:row>7</xdr:row>
      <xdr:rowOff>54429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41036A-4D42-4993-85D3-E3580E1439F3}"/>
            </a:ext>
          </a:extLst>
        </xdr:cNvPr>
        <xdr:cNvSpPr/>
      </xdr:nvSpPr>
      <xdr:spPr>
        <a:xfrm>
          <a:off x="1002847" y="243841"/>
          <a:ext cx="1391144" cy="98406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5</xdr:col>
      <xdr:colOff>119289</xdr:colOff>
      <xdr:row>1</xdr:row>
      <xdr:rowOff>116114</xdr:rowOff>
    </xdr:from>
    <xdr:to>
      <xdr:col>13</xdr:col>
      <xdr:colOff>1338942</xdr:colOff>
      <xdr:row>6</xdr:row>
      <xdr:rowOff>137479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738D2E0F-C86F-4C8B-9601-4F1F68BBFC9F}"/>
            </a:ext>
          </a:extLst>
        </xdr:cNvPr>
        <xdr:cNvSpPr/>
      </xdr:nvSpPr>
      <xdr:spPr>
        <a:xfrm>
          <a:off x="3167289" y="279400"/>
          <a:ext cx="6096453" cy="83779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Check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Problem</a:t>
          </a:r>
          <a:r>
            <a:rPr lang="en-US" sz="3200" b="1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 5 </a:t>
          </a:r>
          <a:endParaRPr lang="en-US" sz="3200" b="1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14</xdr:col>
      <xdr:colOff>1653720</xdr:colOff>
      <xdr:row>26</xdr:row>
      <xdr:rowOff>311150</xdr:rowOff>
    </xdr:from>
    <xdr:to>
      <xdr:col>17</xdr:col>
      <xdr:colOff>1050471</xdr:colOff>
      <xdr:row>32</xdr:row>
      <xdr:rowOff>198664</xdr:rowOff>
    </xdr:to>
    <xdr:sp macro="" textlink="">
      <xdr:nvSpPr>
        <xdr:cNvPr id="4" name="Rounded Rectangular Callout 4">
          <a:extLst>
            <a:ext uri="{FF2B5EF4-FFF2-40B4-BE49-F238E27FC236}">
              <a16:creationId xmlns:a16="http://schemas.microsoft.com/office/drawing/2014/main" id="{581FA64E-4AE4-4502-96EA-B49861741D8F}"/>
            </a:ext>
          </a:extLst>
        </xdr:cNvPr>
        <xdr:cNvSpPr/>
      </xdr:nvSpPr>
      <xdr:spPr>
        <a:xfrm>
          <a:off x="12027806" y="7180036"/>
          <a:ext cx="3065236" cy="1705428"/>
        </a:xfrm>
        <a:prstGeom prst="wedgeRoundRectCallout">
          <a:avLst>
            <a:gd name="adj1" fmla="val -48104"/>
            <a:gd name="adj2" fmla="val -1204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>
              <a:latin typeface="Lucida Bright" panose="02040602050505020304" pitchFamily="18" charset="0"/>
            </a:rPr>
            <a:t>This project has the </a:t>
          </a:r>
          <a:r>
            <a:rPr lang="en-US" sz="2000" baseline="0">
              <a:latin typeface="Lucida Bright" panose="02040602050505020304" pitchFamily="18" charset="0"/>
            </a:rPr>
            <a:t> Positive </a:t>
          </a:r>
          <a:r>
            <a:rPr lang="en-US" sz="2000">
              <a:latin typeface="Lucida Bright" panose="02040602050505020304" pitchFamily="18" charset="0"/>
            </a:rPr>
            <a:t>NPV of $36,618</a:t>
          </a:r>
        </a:p>
      </xdr:txBody>
    </xdr:sp>
    <xdr:clientData/>
  </xdr:twoCellAnchor>
  <xdr:twoCellAnchor>
    <xdr:from>
      <xdr:col>16</xdr:col>
      <xdr:colOff>272142</xdr:colOff>
      <xdr:row>16</xdr:row>
      <xdr:rowOff>54428</xdr:rowOff>
    </xdr:from>
    <xdr:to>
      <xdr:col>19</xdr:col>
      <xdr:colOff>1066800</xdr:colOff>
      <xdr:row>19</xdr:row>
      <xdr:rowOff>101600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091018F-6AD3-4929-9178-BF69BA8D5E60}"/>
            </a:ext>
          </a:extLst>
        </xdr:cNvPr>
        <xdr:cNvSpPr txBox="1"/>
      </xdr:nvSpPr>
      <xdr:spPr>
        <a:xfrm>
          <a:off x="13737771" y="3712028"/>
          <a:ext cx="3145972" cy="96157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Long</a:t>
          </a:r>
          <a:r>
            <a:rPr lang="en-US" sz="2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Form Solutions</a:t>
          </a:r>
        </a:p>
        <a:p>
          <a:pPr algn="ctr"/>
          <a:r>
            <a:rPr lang="en-US" sz="20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(alternative approach)</a:t>
          </a:r>
          <a:endParaRPr lang="en-US" sz="20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457200</xdr:colOff>
      <xdr:row>9</xdr:row>
      <xdr:rowOff>279399</xdr:rowOff>
    </xdr:from>
    <xdr:to>
      <xdr:col>12</xdr:col>
      <xdr:colOff>206829</xdr:colOff>
      <xdr:row>22</xdr:row>
      <xdr:rowOff>54429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20F1F0D-111D-412A-8B24-2EBC57BF0610}"/>
            </a:ext>
          </a:extLst>
        </xdr:cNvPr>
        <xdr:cNvSpPr txBox="1"/>
      </xdr:nvSpPr>
      <xdr:spPr>
        <a:xfrm>
          <a:off x="457200" y="1748970"/>
          <a:ext cx="7064829" cy="4129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There is a new project proposal that is supported by the following data:</a:t>
          </a:r>
          <a:r>
            <a:rPr lang="en-US" sz="2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000"/>
            <a:t> 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 initial investment that is required: $ 55,000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 duration: 7 years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 expected yearly cash inflows: $17,000 </a:t>
          </a: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 proposed discount rate: 7%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a) Should this project be accepted based on the NPV analysis?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NPV of this project?</a:t>
          </a:r>
        </a:p>
      </xdr:txBody>
    </xdr:sp>
    <xdr:clientData/>
  </xdr:twoCellAnchor>
  <xdr:twoCellAnchor>
    <xdr:from>
      <xdr:col>17</xdr:col>
      <xdr:colOff>772887</xdr:colOff>
      <xdr:row>0</xdr:row>
      <xdr:rowOff>130629</xdr:rowOff>
    </xdr:from>
    <xdr:to>
      <xdr:col>21</xdr:col>
      <xdr:colOff>370114</xdr:colOff>
      <xdr:row>6</xdr:row>
      <xdr:rowOff>32658</xdr:rowOff>
    </xdr:to>
    <xdr:sp macro="" textlink="">
      <xdr:nvSpPr>
        <xdr:cNvPr id="7" name="Rounded Rectangle 9">
          <a:extLst>
            <a:ext uri="{FF2B5EF4-FFF2-40B4-BE49-F238E27FC236}">
              <a16:creationId xmlns:a16="http://schemas.microsoft.com/office/drawing/2014/main" id="{E38AAE00-412A-4B2D-8A73-D8EEF06B602A}"/>
            </a:ext>
          </a:extLst>
        </xdr:cNvPr>
        <xdr:cNvSpPr/>
      </xdr:nvSpPr>
      <xdr:spPr>
        <a:xfrm>
          <a:off x="14815458" y="130629"/>
          <a:ext cx="4038599" cy="881743"/>
        </a:xfrm>
        <a:prstGeom prst="roundRect">
          <a:avLst/>
        </a:prstGeom>
        <a:solidFill>
          <a:srgbClr val="FF0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173262</xdr:colOff>
      <xdr:row>11</xdr:row>
      <xdr:rowOff>322036</xdr:rowOff>
    </xdr:from>
    <xdr:to>
      <xdr:col>19</xdr:col>
      <xdr:colOff>1382486</xdr:colOff>
      <xdr:row>14</xdr:row>
      <xdr:rowOff>283029</xdr:rowOff>
    </xdr:to>
    <xdr:sp macro="" textlink="">
      <xdr:nvSpPr>
        <xdr:cNvPr id="8" name="Rounded Rectangular Callout 4">
          <a:extLst>
            <a:ext uri="{FF2B5EF4-FFF2-40B4-BE49-F238E27FC236}">
              <a16:creationId xmlns:a16="http://schemas.microsoft.com/office/drawing/2014/main" id="{69434142-FB47-43A1-B344-AB630D979895}"/>
            </a:ext>
          </a:extLst>
        </xdr:cNvPr>
        <xdr:cNvSpPr/>
      </xdr:nvSpPr>
      <xdr:spPr>
        <a:xfrm>
          <a:off x="12495891" y="2422979"/>
          <a:ext cx="4703538" cy="897164"/>
        </a:xfrm>
        <a:prstGeom prst="wedgeRoundRectCallout">
          <a:avLst>
            <a:gd name="adj1" fmla="val -53737"/>
            <a:gd name="adj2" fmla="val 2578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>
              <a:latin typeface="Lucida Bright" panose="02040602050505020304" pitchFamily="18" charset="0"/>
            </a:rPr>
            <a:t>Go to:</a:t>
          </a:r>
          <a:r>
            <a:rPr lang="en-US" sz="2000" baseline="0">
              <a:latin typeface="Lucida Bright" panose="02040602050505020304" pitchFamily="18" charset="0"/>
            </a:rPr>
            <a:t> </a:t>
          </a:r>
          <a:r>
            <a:rPr lang="en-US" sz="2000">
              <a:latin typeface="Lucida Bright" panose="02040602050505020304" pitchFamily="18" charset="0"/>
            </a:rPr>
            <a:t>Formulas</a:t>
          </a:r>
          <a:r>
            <a:rPr lang="en-US" sz="2000" baseline="0">
              <a:latin typeface="Lucida Bright" panose="02040602050505020304" pitchFamily="18" charset="0"/>
            </a:rPr>
            <a:t> to Financial to NPV (even if this is not the NPV)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359229</xdr:colOff>
      <xdr:row>27</xdr:row>
      <xdr:rowOff>126092</xdr:rowOff>
    </xdr:from>
    <xdr:to>
      <xdr:col>14</xdr:col>
      <xdr:colOff>1153884</xdr:colOff>
      <xdr:row>35</xdr:row>
      <xdr:rowOff>130629</xdr:rowOff>
    </xdr:to>
    <xdr:sp macro="" textlink="">
      <xdr:nvSpPr>
        <xdr:cNvPr id="9" name="Rounded Rectangular Callout 4">
          <a:extLst>
            <a:ext uri="{FF2B5EF4-FFF2-40B4-BE49-F238E27FC236}">
              <a16:creationId xmlns:a16="http://schemas.microsoft.com/office/drawing/2014/main" id="{3081978E-125D-4126-A0E5-AEB60D67E180}"/>
            </a:ext>
          </a:extLst>
        </xdr:cNvPr>
        <xdr:cNvSpPr/>
      </xdr:nvSpPr>
      <xdr:spPr>
        <a:xfrm>
          <a:off x="8284029" y="7441292"/>
          <a:ext cx="3243941" cy="2203451"/>
        </a:xfrm>
        <a:prstGeom prst="wedgeRoundRectCallout">
          <a:avLst>
            <a:gd name="adj1" fmla="val -1882"/>
            <a:gd name="adj2" fmla="val -11815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>
              <a:latin typeface="Lucida Bright" panose="02040602050505020304" pitchFamily="18" charset="0"/>
            </a:rPr>
            <a:t>Subtract Initial Investment</a:t>
          </a:r>
          <a:r>
            <a:rPr lang="en-US" sz="2000" baseline="0">
              <a:latin typeface="Lucida Bright" panose="02040602050505020304" pitchFamily="18" charset="0"/>
            </a:rPr>
            <a:t> from the Sum of PVFCF.</a:t>
          </a:r>
        </a:p>
        <a:p>
          <a:pPr algn="ctr"/>
          <a:r>
            <a:rPr lang="en-US" sz="2000" baseline="0">
              <a:latin typeface="Lucida Bright" panose="02040602050505020304" pitchFamily="18" charset="0"/>
            </a:rPr>
            <a:t>This is the true NPV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446315</xdr:colOff>
      <xdr:row>22</xdr:row>
      <xdr:rowOff>301171</xdr:rowOff>
    </xdr:from>
    <xdr:to>
      <xdr:col>12</xdr:col>
      <xdr:colOff>195944</xdr:colOff>
      <xdr:row>45</xdr:row>
      <xdr:rowOff>119744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033B361-DAA8-481E-8164-3A77E778C53C}"/>
            </a:ext>
          </a:extLst>
        </xdr:cNvPr>
        <xdr:cNvSpPr txBox="1"/>
      </xdr:nvSpPr>
      <xdr:spPr>
        <a:xfrm>
          <a:off x="446315" y="6125028"/>
          <a:ext cx="7064829" cy="5337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Step 1. Take the information from the problem and create this table. You need to follow this way of representing this information.</a:t>
          </a:r>
        </a:p>
        <a:p>
          <a:endParaRPr lang="en-US" sz="18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Step 2. Calculate the PVFCF by using the NPV function in Excel. (Present Value of Future Cash Flows)</a:t>
          </a:r>
        </a:p>
        <a:p>
          <a:endParaRPr lang="en-US" sz="18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Step 3. Subtract the Initial Investment from the calculated PVFCF value.</a:t>
          </a:r>
        </a:p>
        <a:p>
          <a:endParaRPr lang="en-US" sz="18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Step 4. Since the NPV is positive, the project should funded and implemented.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BF88-DEF5-4989-A2AC-9266D3A39809}">
  <sheetPr>
    <pageSetUpPr fitToPage="1"/>
  </sheetPr>
  <dimension ref="A22:AE52"/>
  <sheetViews>
    <sheetView zoomScale="60" zoomScaleNormal="6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30.33203125" style="1" customWidth="1"/>
    <col min="4" max="5" width="14.109375" style="1" customWidth="1"/>
    <col min="6" max="6" width="14" style="1" customWidth="1"/>
    <col min="7" max="7" width="14.109375" style="1" customWidth="1"/>
    <col min="8" max="8" width="14.44140625" style="1" customWidth="1"/>
    <col min="9" max="11" width="9.109375" style="1"/>
    <col min="12" max="12" width="13.6640625" style="1" customWidth="1"/>
    <col min="13" max="13" width="6.44140625" style="1" customWidth="1"/>
    <col min="14" max="14" width="9.109375" style="1" customWidth="1"/>
    <col min="15" max="15" width="8.33203125" style="1" customWidth="1"/>
    <col min="16" max="16" width="9.44140625" style="1" customWidth="1"/>
    <col min="17" max="17" width="8.6640625" style="1" customWidth="1"/>
    <col min="18" max="18" width="7.6640625" style="1" customWidth="1"/>
    <col min="19" max="19" width="8.5546875" style="1" customWidth="1"/>
    <col min="20" max="20" width="8.33203125" style="1" customWidth="1"/>
    <col min="21" max="21" width="8" style="1" customWidth="1"/>
    <col min="22" max="22" width="7.6640625" style="1" customWidth="1"/>
    <col min="23" max="23" width="8" style="1" customWidth="1"/>
    <col min="24" max="25" width="6.88671875" style="1" customWidth="1"/>
    <col min="26" max="16384" width="9.109375" style="1"/>
  </cols>
  <sheetData>
    <row r="22" spans="1:31" x14ac:dyDescent="0.3">
      <c r="AD22" s="175">
        <f>(50*0.1)+(102*0.25)+(30*0.4)+(58*0.25)</f>
        <v>57</v>
      </c>
      <c r="AE22" s="176"/>
    </row>
    <row r="23" spans="1:31" x14ac:dyDescent="0.3">
      <c r="AD23" s="177"/>
      <c r="AE23" s="178"/>
    </row>
    <row r="25" spans="1:31" x14ac:dyDescent="0.3">
      <c r="A25" s="3"/>
      <c r="B25" s="3"/>
      <c r="C25" s="3"/>
    </row>
    <row r="26" spans="1:31" x14ac:dyDescent="0.3">
      <c r="A26" s="3"/>
      <c r="B26" s="3"/>
      <c r="C26" s="3"/>
    </row>
    <row r="27" spans="1:31" ht="15" customHeight="1" x14ac:dyDescent="0.3">
      <c r="A27" s="3"/>
      <c r="B27" s="3"/>
      <c r="C27" s="3"/>
    </row>
    <row r="28" spans="1:31" ht="15" customHeight="1" x14ac:dyDescent="0.3">
      <c r="A28" s="3"/>
      <c r="B28" s="3"/>
      <c r="C28" s="3"/>
    </row>
    <row r="29" spans="1:31" x14ac:dyDescent="0.3">
      <c r="A29" s="3"/>
      <c r="B29" s="3"/>
      <c r="C29" s="3"/>
    </row>
    <row r="30" spans="1:31" ht="27.75" customHeight="1" x14ac:dyDescent="0.35">
      <c r="A30" s="3"/>
      <c r="B30" s="3"/>
      <c r="C30" s="22"/>
      <c r="D30" s="124" t="s">
        <v>8</v>
      </c>
      <c r="E30" s="125"/>
      <c r="F30" s="125"/>
      <c r="G30" s="126"/>
    </row>
    <row r="31" spans="1:31" ht="28.5" customHeight="1" x14ac:dyDescent="0.35">
      <c r="A31" s="3"/>
      <c r="B31" s="3"/>
      <c r="C31" s="23" t="s">
        <v>9</v>
      </c>
      <c r="D31" s="24">
        <v>1</v>
      </c>
      <c r="E31" s="24">
        <v>2</v>
      </c>
      <c r="F31" s="24">
        <v>3</v>
      </c>
      <c r="G31" s="24">
        <v>4</v>
      </c>
      <c r="I31" s="3"/>
      <c r="J31" s="3"/>
      <c r="K31" s="3"/>
      <c r="L31" s="3"/>
    </row>
    <row r="32" spans="1:31" ht="30" customHeight="1" x14ac:dyDescent="0.45">
      <c r="B32" s="3"/>
      <c r="C32" s="22" t="s">
        <v>10</v>
      </c>
      <c r="D32" s="25">
        <v>50</v>
      </c>
      <c r="E32" s="25">
        <v>102</v>
      </c>
      <c r="F32" s="25">
        <v>30</v>
      </c>
      <c r="G32" s="25">
        <v>58</v>
      </c>
      <c r="I32" s="127">
        <f>$D$37*D32+$E$37*E32+$F$37*F32+$G$37*G32</f>
        <v>57</v>
      </c>
      <c r="J32" s="128"/>
      <c r="K32" s="128"/>
      <c r="L32" s="3"/>
    </row>
    <row r="33" spans="2:18" ht="32.25" customHeight="1" x14ac:dyDescent="0.45">
      <c r="B33" s="3"/>
      <c r="C33" s="22" t="s">
        <v>11</v>
      </c>
      <c r="D33" s="25">
        <v>60</v>
      </c>
      <c r="E33" s="25">
        <v>94</v>
      </c>
      <c r="F33" s="25">
        <v>20</v>
      </c>
      <c r="G33" s="25">
        <v>62</v>
      </c>
      <c r="H33" s="3"/>
      <c r="I33" s="127">
        <f>$D$37*D33+$E$37*E33+$F$37*F33+$G$37*G33</f>
        <v>53</v>
      </c>
      <c r="J33" s="128"/>
      <c r="K33" s="128"/>
      <c r="L33" s="3"/>
    </row>
    <row r="34" spans="2:18" ht="30.75" customHeight="1" x14ac:dyDescent="0.45">
      <c r="B34" s="3"/>
      <c r="C34" s="26" t="s">
        <v>12</v>
      </c>
      <c r="D34" s="27">
        <v>45</v>
      </c>
      <c r="E34" s="27">
        <v>90</v>
      </c>
      <c r="F34" s="27">
        <v>50</v>
      </c>
      <c r="G34" s="27">
        <v>74</v>
      </c>
      <c r="H34" s="3"/>
      <c r="I34" s="129">
        <f>$D$37*D34+$E$37*E34+$F$37*F34+$G$37*G34</f>
        <v>65.5</v>
      </c>
      <c r="J34" s="130"/>
      <c r="K34" s="130"/>
      <c r="L34" s="3"/>
    </row>
    <row r="35" spans="2:18" ht="33" customHeight="1" x14ac:dyDescent="0.45">
      <c r="B35" s="3"/>
      <c r="C35" s="22" t="s">
        <v>13</v>
      </c>
      <c r="D35" s="25">
        <v>55</v>
      </c>
      <c r="E35" s="25">
        <v>82</v>
      </c>
      <c r="F35" s="25">
        <v>20</v>
      </c>
      <c r="G35" s="28">
        <v>70</v>
      </c>
      <c r="H35" s="8"/>
      <c r="I35" s="127">
        <f>$D$37*D35+$E$37*E35+$F$37*F35+$G$37*G35</f>
        <v>51.5</v>
      </c>
      <c r="J35" s="128"/>
      <c r="K35" s="128"/>
      <c r="L35" s="3"/>
    </row>
    <row r="36" spans="2:18" ht="30.75" customHeight="1" x14ac:dyDescent="0.3">
      <c r="B36" s="3"/>
      <c r="I36" s="3"/>
      <c r="J36" s="3"/>
      <c r="K36" s="3"/>
      <c r="L36" s="3"/>
    </row>
    <row r="37" spans="2:18" ht="42" customHeight="1" x14ac:dyDescent="0.3">
      <c r="C37" s="30" t="s">
        <v>17</v>
      </c>
      <c r="D37" s="30">
        <v>0.1</v>
      </c>
      <c r="E37" s="30">
        <v>0.25</v>
      </c>
      <c r="F37" s="30">
        <v>0.4</v>
      </c>
      <c r="G37" s="30">
        <v>0.25</v>
      </c>
      <c r="H37" s="174">
        <f>G37+F37+E37+D37</f>
        <v>1</v>
      </c>
      <c r="I37" s="3"/>
      <c r="J37" s="2"/>
      <c r="K37" s="3"/>
      <c r="L37" s="3"/>
      <c r="M37" s="3"/>
    </row>
    <row r="38" spans="2:18" x14ac:dyDescent="0.3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8" ht="17.399999999999999" customHeight="1" x14ac:dyDescent="0.3">
      <c r="C39" s="3"/>
      <c r="D39" s="3"/>
      <c r="E39" s="3"/>
      <c r="F39" s="3"/>
      <c r="G39" s="3"/>
      <c r="H39" s="3"/>
      <c r="I39" s="3"/>
      <c r="J39" s="3"/>
      <c r="K39" s="131"/>
      <c r="L39" s="3"/>
      <c r="M39" s="3"/>
      <c r="N39" s="3"/>
      <c r="O39" s="3"/>
      <c r="P39" s="3"/>
    </row>
    <row r="40" spans="2:18" ht="17.399999999999999" customHeight="1" x14ac:dyDescent="0.3">
      <c r="C40" s="3"/>
      <c r="D40" s="3"/>
      <c r="E40" s="3"/>
      <c r="F40" s="3"/>
      <c r="G40" s="3"/>
      <c r="H40" s="3"/>
      <c r="I40" s="3"/>
      <c r="J40" s="3"/>
      <c r="K40" s="131"/>
      <c r="L40" s="3"/>
      <c r="M40" s="3"/>
      <c r="N40" s="3"/>
      <c r="O40" s="3"/>
      <c r="P40" s="3"/>
    </row>
    <row r="41" spans="2:18" ht="16.95" customHeight="1" x14ac:dyDescent="0.3">
      <c r="C41" s="3"/>
      <c r="D41" s="3"/>
      <c r="E41" s="123"/>
      <c r="F41" s="123"/>
      <c r="G41" s="123"/>
      <c r="H41" s="123"/>
      <c r="I41" s="3"/>
      <c r="J41" s="3"/>
      <c r="K41" s="3"/>
      <c r="L41" s="3"/>
      <c r="M41" s="3"/>
      <c r="N41" s="3"/>
      <c r="O41" s="3"/>
      <c r="P41" s="3"/>
    </row>
    <row r="42" spans="2:18" ht="21" customHeight="1" x14ac:dyDescent="0.3">
      <c r="C42" s="3"/>
      <c r="D42" s="3"/>
      <c r="E42" s="123"/>
      <c r="F42" s="123"/>
      <c r="G42" s="123"/>
      <c r="H42" s="123"/>
      <c r="I42" s="3"/>
      <c r="J42" s="3"/>
      <c r="K42" s="3"/>
      <c r="L42" s="3"/>
      <c r="M42" s="3"/>
      <c r="N42" s="3"/>
      <c r="O42" s="3"/>
      <c r="P42" s="3"/>
    </row>
    <row r="43" spans="2:18" ht="15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5"/>
      <c r="N43" s="7"/>
      <c r="O43" s="7"/>
      <c r="P43" s="7"/>
    </row>
    <row r="44" spans="2:18" x14ac:dyDescent="0.3">
      <c r="M44" s="5"/>
      <c r="N44" s="7"/>
      <c r="O44" s="7"/>
      <c r="P44" s="7"/>
    </row>
    <row r="45" spans="2:18" x14ac:dyDescent="0.3">
      <c r="M45" s="5"/>
      <c r="N45" s="7"/>
      <c r="O45" s="7"/>
      <c r="P45" s="7"/>
      <c r="Q45" s="5"/>
      <c r="R45" s="5"/>
    </row>
    <row r="46" spans="2:18" x14ac:dyDescent="0.3">
      <c r="M46" s="5"/>
      <c r="N46" s="7"/>
      <c r="O46" s="7"/>
      <c r="P46" s="7"/>
      <c r="Q46" s="5"/>
      <c r="R46" s="5"/>
    </row>
    <row r="47" spans="2:18" x14ac:dyDescent="0.3">
      <c r="M47" s="5"/>
      <c r="N47" s="7"/>
      <c r="O47" s="7"/>
      <c r="P47" s="7"/>
      <c r="Q47" s="5"/>
      <c r="R47" s="5"/>
    </row>
    <row r="48" spans="2:18" x14ac:dyDescent="0.3">
      <c r="M48" s="5"/>
      <c r="N48" s="6"/>
      <c r="O48" s="6"/>
      <c r="P48" s="5"/>
      <c r="Q48" s="5"/>
      <c r="R48" s="5"/>
    </row>
    <row r="49" spans="13:20" x14ac:dyDescent="0.3">
      <c r="M49" s="5"/>
      <c r="N49" s="6"/>
      <c r="O49" s="6"/>
      <c r="P49" s="5"/>
      <c r="Q49" s="5"/>
      <c r="R49" s="5"/>
    </row>
    <row r="52" spans="13:20" x14ac:dyDescent="0.3">
      <c r="T52" s="10"/>
    </row>
  </sheetData>
  <mergeCells count="9">
    <mergeCell ref="AD22:AE23"/>
    <mergeCell ref="E41:F42"/>
    <mergeCell ref="G41:H42"/>
    <mergeCell ref="D30:G30"/>
    <mergeCell ref="I32:K32"/>
    <mergeCell ref="I33:K33"/>
    <mergeCell ref="I34:K34"/>
    <mergeCell ref="I35:K35"/>
    <mergeCell ref="K39:K40"/>
  </mergeCells>
  <pageMargins left="0.7" right="0.7" top="0.75" bottom="0.75" header="0.3" footer="0.3"/>
  <pageSetup scale="5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M8:AF108"/>
  <sheetViews>
    <sheetView zoomScale="60" zoomScaleNormal="60" workbookViewId="0"/>
  </sheetViews>
  <sheetFormatPr defaultColWidth="8.88671875" defaultRowHeight="13.2" x14ac:dyDescent="0.25"/>
  <cols>
    <col min="1" max="11" width="8.88671875" style="57"/>
    <col min="12" max="12" width="10.33203125" style="57" customWidth="1"/>
    <col min="13" max="13" width="35.6640625" style="57" customWidth="1"/>
    <col min="14" max="14" width="28.33203125" style="57" customWidth="1"/>
    <col min="15" max="15" width="16.6640625" style="57" customWidth="1"/>
    <col min="16" max="16" width="8.33203125" style="57" customWidth="1"/>
    <col min="17" max="17" width="22.33203125" style="55" bestFit="1" customWidth="1"/>
    <col min="18" max="18" width="3.5546875" style="55" customWidth="1"/>
    <col min="19" max="19" width="21" style="55" customWidth="1"/>
    <col min="20" max="20" width="17.88671875" style="55" customWidth="1"/>
    <col min="21" max="32" width="8.88671875" style="55"/>
    <col min="33" max="16384" width="8.88671875" style="57"/>
  </cols>
  <sheetData>
    <row r="8" spans="13:32" x14ac:dyDescent="0.25">
      <c r="M8" s="55"/>
      <c r="N8" s="55"/>
      <c r="O8" s="55"/>
      <c r="P8" s="55"/>
      <c r="U8" s="56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</row>
    <row r="9" spans="13:32" x14ac:dyDescent="0.25">
      <c r="M9" s="55"/>
      <c r="N9" s="55"/>
      <c r="O9" s="55"/>
      <c r="P9" s="55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</row>
    <row r="10" spans="13:32" x14ac:dyDescent="0.25">
      <c r="M10" s="55"/>
      <c r="N10" s="55"/>
      <c r="O10" s="55"/>
      <c r="P10" s="55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</row>
    <row r="11" spans="13:32" ht="25.95" customHeight="1" x14ac:dyDescent="0.25">
      <c r="M11" s="55"/>
      <c r="N11" s="55"/>
      <c r="O11" s="55"/>
      <c r="P11" s="55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</row>
    <row r="12" spans="13:32" ht="25.95" customHeight="1" x14ac:dyDescent="0.25">
      <c r="M12" s="55"/>
      <c r="N12" s="55"/>
      <c r="O12" s="55"/>
      <c r="P12" s="55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</row>
    <row r="13" spans="13:32" x14ac:dyDescent="0.25">
      <c r="M13" s="55"/>
      <c r="N13" s="55"/>
      <c r="O13" s="55"/>
      <c r="P13" s="55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3:32" x14ac:dyDescent="0.25">
      <c r="M14" s="55"/>
      <c r="N14" s="55"/>
      <c r="O14" s="55"/>
      <c r="P14" s="55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</row>
    <row r="15" spans="13:32" x14ac:dyDescent="0.25">
      <c r="M15" s="55"/>
      <c r="N15" s="55"/>
      <c r="O15" s="55"/>
      <c r="P15" s="55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</row>
    <row r="16" spans="13:32" ht="24.6" customHeight="1" x14ac:dyDescent="0.25">
      <c r="M16" s="55"/>
      <c r="N16" s="55"/>
      <c r="O16" s="55"/>
      <c r="P16" s="55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3:32" x14ac:dyDescent="0.25">
      <c r="M17" s="55"/>
      <c r="N17" s="55"/>
      <c r="O17" s="55"/>
      <c r="P17" s="55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3:32" x14ac:dyDescent="0.25">
      <c r="M18" s="55"/>
      <c r="N18" s="55"/>
      <c r="O18" s="55"/>
      <c r="P18" s="55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13:32" x14ac:dyDescent="0.25">
      <c r="M19" s="55"/>
      <c r="N19" s="55"/>
      <c r="O19" s="55"/>
      <c r="P19" s="55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</row>
    <row r="20" spans="13:32" x14ac:dyDescent="0.25">
      <c r="M20" s="55"/>
      <c r="N20" s="55"/>
      <c r="O20" s="55"/>
      <c r="P20" s="55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</row>
    <row r="21" spans="13:32" x14ac:dyDescent="0.25">
      <c r="M21" s="55"/>
      <c r="N21" s="55"/>
      <c r="O21" s="55"/>
      <c r="P21" s="55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</row>
    <row r="22" spans="13:32" ht="47.4" customHeight="1" x14ac:dyDescent="0.25">
      <c r="M22" s="55"/>
      <c r="N22" s="55"/>
      <c r="O22" s="55"/>
      <c r="P22" s="55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</row>
    <row r="23" spans="13:32" x14ac:dyDescent="0.25">
      <c r="M23" s="55"/>
      <c r="N23" s="55"/>
      <c r="O23" s="55"/>
      <c r="P23" s="55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</row>
    <row r="24" spans="13:32" x14ac:dyDescent="0.25">
      <c r="M24" s="55"/>
      <c r="N24" s="55"/>
      <c r="O24" s="55"/>
      <c r="P24" s="5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</row>
    <row r="25" spans="13:32" x14ac:dyDescent="0.25">
      <c r="M25" s="55"/>
      <c r="N25" s="55"/>
      <c r="O25" s="55"/>
      <c r="P25" s="55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</row>
    <row r="26" spans="13:32" x14ac:dyDescent="0.25">
      <c r="M26" s="55"/>
      <c r="N26" s="55"/>
      <c r="O26" s="55"/>
      <c r="P26" s="55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13:32" ht="34.950000000000003" customHeight="1" x14ac:dyDescent="0.25">
      <c r="M27" s="55"/>
      <c r="N27" s="55"/>
      <c r="O27" s="55"/>
      <c r="P27" s="55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</row>
    <row r="28" spans="13:32" ht="28.95" customHeight="1" x14ac:dyDescent="0.25">
      <c r="M28" s="55"/>
      <c r="N28" s="55"/>
      <c r="O28" s="55"/>
      <c r="P28" s="55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</row>
    <row r="29" spans="13:32" x14ac:dyDescent="0.25">
      <c r="M29" s="62"/>
      <c r="N29" s="63"/>
      <c r="O29" s="60"/>
      <c r="P29" s="64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</row>
    <row r="30" spans="13:32" x14ac:dyDescent="0.25">
      <c r="N30" s="65"/>
      <c r="O30" s="140"/>
      <c r="P30" s="140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</row>
    <row r="31" spans="13:32" ht="26.4" customHeight="1" x14ac:dyDescent="0.25">
      <c r="N31" s="65"/>
      <c r="O31" s="140"/>
      <c r="P31" s="140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</row>
    <row r="32" spans="13:32" ht="26.4" customHeight="1" x14ac:dyDescent="0.25">
      <c r="N32" s="65"/>
      <c r="O32" s="140"/>
      <c r="P32" s="140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</row>
    <row r="33" spans="13:32" ht="25.95" customHeight="1" x14ac:dyDescent="0.25">
      <c r="N33" s="65"/>
      <c r="O33" s="140"/>
      <c r="P33" s="140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</row>
    <row r="34" spans="13:32" x14ac:dyDescent="0.25">
      <c r="O34" s="60"/>
      <c r="P34" s="64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</row>
    <row r="35" spans="13:32" ht="26.4" customHeight="1" x14ac:dyDescent="0.25">
      <c r="M35" s="65"/>
      <c r="N35" s="139"/>
      <c r="O35" s="139"/>
      <c r="P35" s="139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3:32" x14ac:dyDescent="0.25">
      <c r="M36" s="66"/>
      <c r="N36" s="67"/>
      <c r="O36" s="68"/>
      <c r="P36" s="64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</row>
    <row r="37" spans="13:32" x14ac:dyDescent="0.25">
      <c r="N37" s="67"/>
      <c r="O37" s="68"/>
      <c r="P37" s="64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</row>
    <row r="38" spans="13:32" x14ac:dyDescent="0.25">
      <c r="N38" s="66"/>
      <c r="O38" s="69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</row>
    <row r="39" spans="13:32" x14ac:dyDescent="0.25">
      <c r="N39" s="66"/>
      <c r="O39" s="69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</row>
    <row r="40" spans="13:32" x14ac:dyDescent="0.25">
      <c r="M40" s="64"/>
      <c r="N40" s="66"/>
      <c r="O40" s="69"/>
      <c r="P40" s="70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</row>
    <row r="41" spans="13:32" x14ac:dyDescent="0.25">
      <c r="M41" s="64"/>
      <c r="N41" s="66"/>
      <c r="O41" s="69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</row>
    <row r="42" spans="13:32" x14ac:dyDescent="0.25">
      <c r="M42" s="64"/>
      <c r="O42" s="60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</row>
    <row r="43" spans="13:32" x14ac:dyDescent="0.25">
      <c r="M43" s="64"/>
      <c r="N43" s="66"/>
      <c r="O43" s="71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</row>
    <row r="44" spans="13:32" ht="12.6" customHeight="1" x14ac:dyDescent="0.25">
      <c r="M44" s="64"/>
      <c r="O44" s="60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</row>
    <row r="45" spans="13:32" ht="28.2" customHeight="1" x14ac:dyDescent="0.25">
      <c r="M45" s="61"/>
      <c r="N45" s="139"/>
      <c r="O45" s="139"/>
      <c r="P45" s="139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</row>
    <row r="46" spans="13:32" x14ac:dyDescent="0.25">
      <c r="M46" s="62"/>
      <c r="N46" s="72"/>
      <c r="O46" s="60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</row>
    <row r="47" spans="13:32" x14ac:dyDescent="0.25">
      <c r="N47" s="65"/>
      <c r="O47" s="140"/>
      <c r="P47" s="140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</row>
    <row r="48" spans="13:32" x14ac:dyDescent="0.25">
      <c r="N48" s="65"/>
      <c r="O48" s="140"/>
      <c r="P48" s="140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</row>
    <row r="49" spans="13:32" ht="27" customHeight="1" x14ac:dyDescent="0.25">
      <c r="N49" s="65"/>
      <c r="O49" s="140"/>
      <c r="P49" s="140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</row>
    <row r="50" spans="13:32" ht="26.4" customHeight="1" x14ac:dyDescent="0.25">
      <c r="N50" s="65"/>
      <c r="O50" s="140"/>
      <c r="P50" s="140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</row>
    <row r="51" spans="13:32" x14ac:dyDescent="0.25">
      <c r="O51" s="60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</row>
    <row r="52" spans="13:32" ht="28.2" customHeight="1" x14ac:dyDescent="0.25">
      <c r="M52" s="61"/>
      <c r="N52" s="139"/>
      <c r="O52" s="139"/>
      <c r="P52" s="139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</row>
    <row r="53" spans="13:32" x14ac:dyDescent="0.25">
      <c r="M53" s="62"/>
      <c r="N53" s="72"/>
      <c r="O53" s="60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</row>
    <row r="54" spans="13:32" x14ac:dyDescent="0.25">
      <c r="N54" s="65"/>
      <c r="O54" s="140"/>
      <c r="P54" s="140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</row>
    <row r="55" spans="13:32" ht="13.2" customHeight="1" x14ac:dyDescent="0.25">
      <c r="N55" s="65"/>
      <c r="O55" s="140"/>
      <c r="P55" s="140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</row>
    <row r="56" spans="13:32" ht="27" customHeight="1" x14ac:dyDescent="0.25">
      <c r="N56" s="65"/>
      <c r="O56" s="140"/>
      <c r="P56" s="140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</row>
    <row r="57" spans="13:32" ht="26.4" customHeight="1" x14ac:dyDescent="0.25">
      <c r="N57" s="65"/>
      <c r="O57" s="140"/>
      <c r="P57" s="140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</row>
    <row r="58" spans="13:32" x14ac:dyDescent="0.25">
      <c r="O58" s="60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</row>
    <row r="59" spans="13:32" ht="15.6" customHeight="1" x14ac:dyDescent="0.25">
      <c r="M59" s="73"/>
      <c r="N59" s="141"/>
      <c r="O59" s="141"/>
      <c r="P59" s="141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</row>
    <row r="60" spans="13:32" x14ac:dyDescent="0.25">
      <c r="M60" s="65"/>
      <c r="N60" s="74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</row>
    <row r="61" spans="13:32" x14ac:dyDescent="0.25">
      <c r="M61" s="66"/>
      <c r="N61" s="70"/>
      <c r="O61" s="68"/>
      <c r="P61" s="64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</row>
    <row r="62" spans="13:32" ht="13.95" customHeight="1" x14ac:dyDescent="0.25">
      <c r="N62" s="70"/>
      <c r="O62" s="68"/>
      <c r="P62" s="64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</row>
    <row r="63" spans="13:32" ht="13.95" customHeight="1" x14ac:dyDescent="0.25">
      <c r="N63" s="75"/>
      <c r="O63" s="72"/>
      <c r="P63" s="64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</row>
    <row r="64" spans="13:32" ht="13.95" customHeight="1" x14ac:dyDescent="0.25">
      <c r="N64" s="75"/>
      <c r="O64" s="72"/>
      <c r="P64" s="64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</row>
    <row r="65" spans="13:32" ht="13.95" customHeight="1" x14ac:dyDescent="0.25">
      <c r="N65" s="75"/>
      <c r="O65" s="72"/>
      <c r="P65" s="64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</row>
    <row r="66" spans="13:32" ht="13.95" customHeight="1" x14ac:dyDescent="0.25">
      <c r="N66" s="75"/>
      <c r="O66" s="72"/>
      <c r="P66" s="76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</row>
    <row r="67" spans="13:32" x14ac:dyDescent="0.25">
      <c r="N67" s="63"/>
      <c r="O67" s="64"/>
      <c r="P67" s="76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</row>
    <row r="68" spans="13:32" ht="31.2" customHeight="1" x14ac:dyDescent="0.25">
      <c r="M68" s="142"/>
      <c r="N68" s="142"/>
      <c r="O68" s="142"/>
      <c r="P68" s="142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</row>
    <row r="69" spans="13:32" ht="26.4" customHeight="1" x14ac:dyDescent="0.25">
      <c r="M69" s="65"/>
      <c r="N69" s="139"/>
      <c r="O69" s="139"/>
      <c r="P69" s="139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</row>
    <row r="70" spans="13:32" ht="12" customHeight="1" x14ac:dyDescent="0.25">
      <c r="M70" s="66"/>
      <c r="N70" s="143"/>
      <c r="O70" s="143"/>
      <c r="P70" s="143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</row>
    <row r="71" spans="13:32" ht="19.2" customHeight="1" x14ac:dyDescent="0.25">
      <c r="N71" s="67"/>
      <c r="O71" s="70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</row>
    <row r="72" spans="13:32" x14ac:dyDescent="0.25">
      <c r="N72" s="67"/>
      <c r="O72" s="70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</row>
    <row r="73" spans="13:32" x14ac:dyDescent="0.25">
      <c r="N73" s="67"/>
      <c r="O73" s="70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</row>
    <row r="74" spans="13:32" x14ac:dyDescent="0.25">
      <c r="N74" s="75"/>
      <c r="O74" s="72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</row>
    <row r="75" spans="13:32" x14ac:dyDescent="0.25">
      <c r="N75" s="75"/>
      <c r="O75" s="72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</row>
    <row r="76" spans="13:32" x14ac:dyDescent="0.25">
      <c r="N76" s="75"/>
      <c r="O76" s="72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</row>
    <row r="77" spans="13:32" x14ac:dyDescent="0.25">
      <c r="N77" s="75"/>
      <c r="O77" s="72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</row>
    <row r="78" spans="13:32" x14ac:dyDescent="0.25">
      <c r="N78" s="77"/>
      <c r="O78" s="7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</row>
    <row r="79" spans="13:32" ht="24" customHeight="1" x14ac:dyDescent="0.25">
      <c r="N79" s="77"/>
      <c r="O79" s="7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</row>
    <row r="80" spans="13:32" ht="26.4" customHeight="1" x14ac:dyDescent="0.25">
      <c r="M80" s="65"/>
      <c r="N80" s="139"/>
      <c r="O80" s="139"/>
      <c r="P80" s="139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</row>
    <row r="81" spans="13:32" x14ac:dyDescent="0.25">
      <c r="M81" s="66"/>
      <c r="N81" s="143"/>
      <c r="O81" s="143"/>
      <c r="P81" s="143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</row>
    <row r="82" spans="13:32" ht="26.4" customHeight="1" x14ac:dyDescent="0.25">
      <c r="M82" s="79"/>
      <c r="N82" s="80"/>
      <c r="O82" s="70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</row>
    <row r="83" spans="13:32" x14ac:dyDescent="0.25">
      <c r="N83" s="67"/>
      <c r="O83" s="6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</row>
    <row r="84" spans="13:32" x14ac:dyDescent="0.25">
      <c r="N84" s="67"/>
      <c r="O84" s="6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</row>
    <row r="85" spans="13:32" x14ac:dyDescent="0.25">
      <c r="N85" s="75"/>
      <c r="O85" s="6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</row>
    <row r="86" spans="13:32" x14ac:dyDescent="0.25">
      <c r="N86" s="75"/>
      <c r="O86" s="60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</row>
    <row r="87" spans="13:32" x14ac:dyDescent="0.25">
      <c r="N87" s="75"/>
      <c r="O87" s="60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</row>
    <row r="88" spans="13:32" x14ac:dyDescent="0.25">
      <c r="N88" s="75"/>
      <c r="O88" s="60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</row>
    <row r="89" spans="13:32" x14ac:dyDescent="0.25">
      <c r="N89" s="75"/>
      <c r="O89" s="59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</row>
    <row r="90" spans="13:32" x14ac:dyDescent="0.25">
      <c r="N90" s="60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</row>
    <row r="91" spans="13:32" ht="26.4" customHeight="1" x14ac:dyDescent="0.25">
      <c r="M91" s="65"/>
      <c r="N91" s="139"/>
      <c r="O91" s="139"/>
      <c r="P91" s="139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</row>
    <row r="92" spans="13:32" ht="26.4" customHeight="1" x14ac:dyDescent="0.25">
      <c r="M92" s="65"/>
      <c r="N92" s="140"/>
      <c r="O92" s="140"/>
      <c r="P92" s="140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</row>
    <row r="93" spans="13:32" ht="18" customHeight="1" x14ac:dyDescent="0.25">
      <c r="N93" s="75"/>
      <c r="O93" s="6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</row>
    <row r="94" spans="13:32" x14ac:dyDescent="0.25">
      <c r="N94" s="75"/>
      <c r="O94" s="60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</row>
    <row r="95" spans="13:32" x14ac:dyDescent="0.25">
      <c r="N95" s="75"/>
      <c r="O95" s="60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</row>
    <row r="96" spans="13:32" x14ac:dyDescent="0.25">
      <c r="N96" s="75"/>
      <c r="O96" s="60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</row>
    <row r="97" spans="13:32" ht="14.4" customHeight="1" x14ac:dyDescent="0.25">
      <c r="N97" s="75"/>
      <c r="O97" s="59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</row>
    <row r="98" spans="13:32" ht="24.6" customHeight="1" x14ac:dyDescent="0.25">
      <c r="O98" s="60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</row>
    <row r="99" spans="13:32" ht="26.4" customHeight="1" x14ac:dyDescent="0.25">
      <c r="M99" s="65"/>
      <c r="N99" s="139"/>
      <c r="O99" s="139"/>
      <c r="P99" s="139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</row>
    <row r="100" spans="13:32" x14ac:dyDescent="0.25">
      <c r="M100" s="65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</row>
    <row r="101" spans="13:32" ht="20.399999999999999" customHeight="1" x14ac:dyDescent="0.25">
      <c r="M101" s="65"/>
      <c r="N101" s="80"/>
      <c r="O101" s="70"/>
      <c r="P101" s="81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</row>
    <row r="102" spans="13:32" x14ac:dyDescent="0.25">
      <c r="M102" s="65"/>
      <c r="N102" s="67"/>
      <c r="O102" s="68"/>
      <c r="P102" s="81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</row>
    <row r="103" spans="13:32" x14ac:dyDescent="0.25">
      <c r="M103" s="65"/>
      <c r="N103" s="67"/>
      <c r="O103" s="68"/>
      <c r="P103" s="81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</row>
    <row r="104" spans="13:32" x14ac:dyDescent="0.25">
      <c r="M104" s="65"/>
      <c r="N104" s="65"/>
      <c r="O104" s="82"/>
      <c r="P104" s="82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</row>
    <row r="105" spans="13:32" x14ac:dyDescent="0.25">
      <c r="M105" s="65"/>
      <c r="N105" s="65"/>
      <c r="O105" s="82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</row>
    <row r="106" spans="13:32" x14ac:dyDescent="0.25">
      <c r="M106" s="65"/>
      <c r="N106" s="65"/>
      <c r="O106" s="82"/>
      <c r="P106" s="83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</row>
    <row r="107" spans="13:32" x14ac:dyDescent="0.25">
      <c r="N107" s="65"/>
      <c r="O107" s="82"/>
      <c r="P107" s="82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</row>
    <row r="108" spans="13:32" x14ac:dyDescent="0.25">
      <c r="N108" s="72"/>
      <c r="O108" s="60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</row>
  </sheetData>
  <mergeCells count="24">
    <mergeCell ref="N91:P91"/>
    <mergeCell ref="N92:P92"/>
    <mergeCell ref="N99:P99"/>
    <mergeCell ref="N59:P59"/>
    <mergeCell ref="M68:P68"/>
    <mergeCell ref="N69:P69"/>
    <mergeCell ref="N70:P70"/>
    <mergeCell ref="N80:P80"/>
    <mergeCell ref="N81:P81"/>
    <mergeCell ref="O32:P32"/>
    <mergeCell ref="O30:P30"/>
    <mergeCell ref="O31:P31"/>
    <mergeCell ref="O57:P57"/>
    <mergeCell ref="O33:P33"/>
    <mergeCell ref="N35:P35"/>
    <mergeCell ref="N45:P45"/>
    <mergeCell ref="O47:P47"/>
    <mergeCell ref="O48:P48"/>
    <mergeCell ref="O49:P49"/>
    <mergeCell ref="O50:P50"/>
    <mergeCell ref="N52:P52"/>
    <mergeCell ref="O54:P54"/>
    <mergeCell ref="O55:P55"/>
    <mergeCell ref="O56:P56"/>
  </mergeCells>
  <pageMargins left="0.7" right="0.7" top="0.75" bottom="0.75" header="0.3" footer="0.3"/>
  <pageSetup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C2ED-6E10-48B9-859F-688F63DA84CB}">
  <sheetPr>
    <pageSetUpPr fitToPage="1"/>
  </sheetPr>
  <dimension ref="A13:AF68"/>
  <sheetViews>
    <sheetView zoomScale="50" zoomScaleNormal="50" workbookViewId="0">
      <selection activeCell="O23" sqref="O23:Q24"/>
    </sheetView>
  </sheetViews>
  <sheetFormatPr defaultColWidth="9.109375" defaultRowHeight="13.8" x14ac:dyDescent="0.25"/>
  <cols>
    <col min="1" max="1" width="9.109375" style="33"/>
    <col min="2" max="2" width="17.88671875" style="33" customWidth="1"/>
    <col min="3" max="3" width="30.33203125" style="33" customWidth="1"/>
    <col min="4" max="4" width="16.44140625" style="33" customWidth="1"/>
    <col min="5" max="5" width="19.33203125" style="33" customWidth="1"/>
    <col min="6" max="6" width="23.44140625" style="33" customWidth="1"/>
    <col min="7" max="7" width="10.109375" style="33" bestFit="1" customWidth="1"/>
    <col min="8" max="9" width="9.109375" style="33"/>
    <col min="10" max="10" width="25" style="33" customWidth="1"/>
    <col min="11" max="11" width="17.6640625" style="33" customWidth="1"/>
    <col min="12" max="12" width="17.33203125" style="33" customWidth="1"/>
    <col min="13" max="13" width="19.5546875" style="33" customWidth="1"/>
    <col min="14" max="14" width="5.33203125" style="33" customWidth="1"/>
    <col min="15" max="15" width="18" style="33" customWidth="1"/>
    <col min="16" max="16" width="6.33203125" style="33" customWidth="1"/>
    <col min="17" max="17" width="5.109375" style="33" customWidth="1"/>
    <col min="18" max="18" width="22" style="33" customWidth="1"/>
    <col min="19" max="20" width="5.5546875" style="33" customWidth="1"/>
    <col min="21" max="21" width="5.109375" style="33" customWidth="1"/>
    <col min="22" max="22" width="6" style="33" customWidth="1"/>
    <col min="23" max="23" width="5.5546875" style="33" customWidth="1"/>
    <col min="24" max="24" width="5.33203125" style="33" customWidth="1"/>
    <col min="25" max="25" width="18.88671875" style="33" customWidth="1"/>
    <col min="26" max="16384" width="9.109375" style="33"/>
  </cols>
  <sheetData>
    <row r="13" spans="10:10" ht="13.8" customHeight="1" x14ac:dyDescent="0.25">
      <c r="J13" s="152" t="s">
        <v>19</v>
      </c>
    </row>
    <row r="14" spans="10:10" ht="13.8" customHeight="1" x14ac:dyDescent="0.25">
      <c r="J14" s="153"/>
    </row>
    <row r="15" spans="10:10" ht="31.8" customHeight="1" x14ac:dyDescent="0.25">
      <c r="J15" s="153"/>
    </row>
    <row r="16" spans="10:10" ht="17.25" customHeight="1" x14ac:dyDescent="0.25"/>
    <row r="17" spans="1:29" ht="18.75" customHeight="1" x14ac:dyDescent="0.25">
      <c r="J17" s="154" t="s">
        <v>21</v>
      </c>
      <c r="K17" s="47"/>
      <c r="L17" s="155">
        <v>8000</v>
      </c>
    </row>
    <row r="18" spans="1:29" ht="18.75" customHeight="1" x14ac:dyDescent="0.25">
      <c r="J18" s="148"/>
      <c r="L18" s="156"/>
    </row>
    <row r="19" spans="1:29" ht="22.5" customHeight="1" x14ac:dyDescent="0.25">
      <c r="J19" s="148"/>
      <c r="L19" s="156"/>
      <c r="M19" s="43"/>
    </row>
    <row r="20" spans="1:29" ht="20.25" customHeight="1" x14ac:dyDescent="0.25">
      <c r="M20" s="43"/>
      <c r="N20" s="43"/>
    </row>
    <row r="21" spans="1:29" ht="18" customHeight="1" x14ac:dyDescent="0.25">
      <c r="J21" s="154" t="s">
        <v>22</v>
      </c>
      <c r="K21" s="47"/>
      <c r="L21" s="155">
        <v>7</v>
      </c>
      <c r="M21" s="43"/>
      <c r="N21" s="43"/>
      <c r="O21" s="43"/>
    </row>
    <row r="22" spans="1:29" ht="20.25" customHeight="1" x14ac:dyDescent="0.25">
      <c r="J22" s="148"/>
      <c r="L22" s="156"/>
      <c r="M22" s="46"/>
      <c r="N22" s="46"/>
      <c r="O22" s="43"/>
    </row>
    <row r="23" spans="1:29" ht="24" customHeight="1" x14ac:dyDescent="0.25">
      <c r="J23" s="148"/>
      <c r="L23" s="156"/>
      <c r="M23" s="46"/>
      <c r="N23" s="46"/>
      <c r="O23" s="190" t="s">
        <v>28</v>
      </c>
      <c r="P23" s="190"/>
      <c r="Q23" s="190"/>
      <c r="X23" s="157">
        <f>L17/(1-(L21/L25))</f>
        <v>19200</v>
      </c>
      <c r="Y23" s="157"/>
    </row>
    <row r="24" spans="1:29" ht="13.8" customHeight="1" x14ac:dyDescent="0.25">
      <c r="M24" s="46"/>
      <c r="N24" s="46"/>
      <c r="O24" s="190"/>
      <c r="P24" s="190"/>
      <c r="Q24" s="190"/>
      <c r="X24" s="157"/>
      <c r="Y24" s="157"/>
    </row>
    <row r="25" spans="1:29" ht="56.25" customHeight="1" x14ac:dyDescent="0.25">
      <c r="J25" s="49" t="s">
        <v>23</v>
      </c>
      <c r="K25" s="47"/>
      <c r="L25" s="48">
        <v>12</v>
      </c>
    </row>
    <row r="27" spans="1:29" ht="47.25" customHeight="1" x14ac:dyDescent="0.25"/>
    <row r="28" spans="1:29" ht="18.75" customHeight="1" x14ac:dyDescent="0.25">
      <c r="D28" s="50"/>
      <c r="E28" s="50"/>
      <c r="F28" s="50"/>
    </row>
    <row r="29" spans="1:29" s="50" customFormat="1" ht="21" customHeight="1" x14ac:dyDescent="0.25">
      <c r="A29" s="51"/>
      <c r="B29" s="43"/>
      <c r="C29" s="43"/>
      <c r="D29" s="43"/>
      <c r="E29" s="43"/>
      <c r="J29" s="152" t="s">
        <v>20</v>
      </c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</row>
    <row r="30" spans="1:29" ht="13.8" customHeight="1" x14ac:dyDescent="0.25">
      <c r="A30" s="43"/>
      <c r="B30" s="43"/>
      <c r="C30" s="43"/>
      <c r="D30" s="43"/>
      <c r="E30" s="43"/>
      <c r="J30" s="153"/>
    </row>
    <row r="31" spans="1:29" ht="28.2" customHeight="1" x14ac:dyDescent="0.25">
      <c r="A31" s="43"/>
      <c r="B31" s="43"/>
      <c r="C31" s="43"/>
      <c r="D31" s="43"/>
      <c r="E31" s="43"/>
      <c r="J31" s="153"/>
    </row>
    <row r="32" spans="1:29" x14ac:dyDescent="0.25">
      <c r="A32" s="43"/>
      <c r="B32" s="43"/>
      <c r="C32" s="43"/>
    </row>
    <row r="33" spans="2:29" ht="15" customHeight="1" x14ac:dyDescent="0.25">
      <c r="B33" s="43"/>
      <c r="C33" s="43"/>
      <c r="D33" s="43"/>
      <c r="E33" s="43"/>
      <c r="F33" s="43"/>
      <c r="G33" s="43"/>
      <c r="H33" s="43"/>
      <c r="I33" s="43"/>
    </row>
    <row r="34" spans="2:29" ht="36" customHeight="1" x14ac:dyDescent="0.25">
      <c r="B34" s="43"/>
      <c r="C34" s="43"/>
      <c r="D34" s="43"/>
      <c r="E34" s="43"/>
      <c r="F34" s="43"/>
      <c r="G34" s="52"/>
      <c r="H34" s="45"/>
      <c r="I34" s="43"/>
    </row>
    <row r="35" spans="2:29" ht="40.5" customHeight="1" x14ac:dyDescent="0.25">
      <c r="B35" s="43"/>
      <c r="C35" s="43"/>
      <c r="D35" s="43"/>
      <c r="E35" s="43"/>
      <c r="F35" s="43"/>
      <c r="I35" s="43"/>
      <c r="J35" s="148" t="s">
        <v>21</v>
      </c>
      <c r="K35" s="149"/>
      <c r="L35" s="47"/>
      <c r="M35" s="48">
        <v>8000</v>
      </c>
      <c r="N35" s="47"/>
    </row>
    <row r="36" spans="2:29" ht="34.799999999999997" customHeight="1" x14ac:dyDescent="0.25">
      <c r="C36" s="53"/>
      <c r="D36" s="53"/>
      <c r="E36" s="53"/>
      <c r="F36" s="53"/>
      <c r="G36" s="43"/>
      <c r="H36" s="43"/>
      <c r="I36" s="43"/>
      <c r="O36" s="191" t="s">
        <v>62</v>
      </c>
      <c r="P36" s="190"/>
      <c r="X36" s="150">
        <f>(8000)/(12-7)</f>
        <v>1600</v>
      </c>
      <c r="Y36" s="151"/>
    </row>
    <row r="37" spans="2:29" ht="46.5" customHeight="1" x14ac:dyDescent="0.25">
      <c r="C37" s="43"/>
      <c r="D37" s="43"/>
      <c r="E37" s="43"/>
      <c r="F37" s="43"/>
      <c r="G37" s="43"/>
      <c r="H37" s="43">
        <v>1</v>
      </c>
      <c r="I37" s="43"/>
      <c r="J37" s="148" t="s">
        <v>22</v>
      </c>
      <c r="K37" s="149"/>
      <c r="L37" s="47"/>
      <c r="M37" s="48">
        <v>7</v>
      </c>
      <c r="N37" s="47"/>
    </row>
    <row r="38" spans="2:29" x14ac:dyDescent="0.25">
      <c r="C38" s="43"/>
      <c r="D38" s="43"/>
      <c r="E38" s="43"/>
      <c r="F38" s="43"/>
      <c r="G38" s="43"/>
      <c r="H38" s="43"/>
      <c r="I38" s="43"/>
    </row>
    <row r="39" spans="2:29" ht="57.75" customHeight="1" x14ac:dyDescent="0.25">
      <c r="C39" s="43"/>
      <c r="D39" s="43"/>
      <c r="E39" s="43"/>
      <c r="F39" s="43"/>
      <c r="G39" s="43"/>
      <c r="H39" s="43"/>
      <c r="I39" s="43"/>
      <c r="J39" s="148" t="s">
        <v>23</v>
      </c>
      <c r="K39" s="149"/>
      <c r="L39" s="47"/>
      <c r="M39" s="48">
        <v>12</v>
      </c>
      <c r="N39" s="47"/>
    </row>
    <row r="40" spans="2:29" ht="25.5" customHeight="1" x14ac:dyDescent="0.25">
      <c r="C40" s="43"/>
      <c r="D40" s="43"/>
      <c r="E40" s="43"/>
      <c r="F40" s="43"/>
      <c r="G40" s="43"/>
      <c r="H40" s="43"/>
      <c r="I40" s="43"/>
    </row>
    <row r="41" spans="2:29" ht="69" customHeight="1" x14ac:dyDescent="0.25">
      <c r="C41" s="43"/>
      <c r="D41" s="43"/>
      <c r="E41" s="158"/>
      <c r="F41" s="158"/>
      <c r="G41" s="158"/>
      <c r="H41" s="158"/>
      <c r="I41" s="43"/>
      <c r="N41" s="43"/>
      <c r="O41" s="43"/>
    </row>
    <row r="42" spans="2:29" ht="27" customHeight="1" x14ac:dyDescent="0.25">
      <c r="C42" s="43"/>
      <c r="D42" s="43"/>
      <c r="E42" s="158"/>
      <c r="F42" s="158"/>
      <c r="G42" s="158"/>
      <c r="H42" s="158"/>
      <c r="I42" s="43"/>
      <c r="N42" s="43"/>
      <c r="O42" s="43"/>
      <c r="AB42" s="50"/>
      <c r="AC42" s="50"/>
    </row>
    <row r="43" spans="2:29" ht="15" customHeight="1" x14ac:dyDescent="0.25">
      <c r="C43" s="43"/>
      <c r="D43" s="43"/>
      <c r="E43" s="43"/>
      <c r="F43" s="43"/>
      <c r="G43" s="43"/>
      <c r="H43" s="43"/>
      <c r="I43" s="43"/>
      <c r="N43" s="43"/>
      <c r="O43" s="43"/>
    </row>
    <row r="44" spans="2:29" ht="49.5" customHeight="1" x14ac:dyDescent="0.25">
      <c r="N44" s="43"/>
      <c r="O44" s="43"/>
    </row>
    <row r="45" spans="2:29" x14ac:dyDescent="0.25">
      <c r="N45" s="43"/>
      <c r="O45" s="43"/>
    </row>
    <row r="46" spans="2:29" x14ac:dyDescent="0.25">
      <c r="N46" s="43"/>
      <c r="O46" s="43"/>
    </row>
    <row r="47" spans="2:29" ht="49.95" customHeight="1" x14ac:dyDescent="0.25">
      <c r="N47" s="43"/>
      <c r="O47" s="43"/>
    </row>
    <row r="48" spans="2:29" x14ac:dyDescent="0.25">
      <c r="N48" s="43"/>
      <c r="O48" s="43"/>
    </row>
    <row r="49" spans="10:21" x14ac:dyDescent="0.25">
      <c r="N49" s="43"/>
      <c r="O49" s="43"/>
      <c r="P49" s="43"/>
    </row>
    <row r="50" spans="10:21" ht="48.75" customHeight="1" x14ac:dyDescent="0.25">
      <c r="N50" s="43"/>
      <c r="O50" s="43"/>
      <c r="P50" s="43"/>
    </row>
    <row r="51" spans="10:21" x14ac:dyDescent="0.25">
      <c r="N51" s="43"/>
      <c r="O51" s="43"/>
      <c r="P51" s="43"/>
      <c r="U51" s="50"/>
    </row>
    <row r="52" spans="10:21" x14ac:dyDescent="0.25">
      <c r="N52" s="43"/>
      <c r="O52" s="43"/>
      <c r="P52" s="43"/>
      <c r="Q52" s="43"/>
    </row>
    <row r="53" spans="10:21" x14ac:dyDescent="0.25">
      <c r="K53" s="43"/>
      <c r="L53" s="43"/>
      <c r="M53" s="43"/>
      <c r="N53" s="43"/>
      <c r="O53" s="43"/>
      <c r="P53" s="43"/>
      <c r="Q53" s="43"/>
    </row>
    <row r="54" spans="10:21" x14ac:dyDescent="0.25">
      <c r="K54" s="43"/>
      <c r="L54" s="43"/>
      <c r="M54" s="43"/>
      <c r="N54" s="43"/>
      <c r="O54" s="43"/>
      <c r="P54" s="43"/>
      <c r="Q54" s="43"/>
    </row>
    <row r="55" spans="10:21" x14ac:dyDescent="0.25">
      <c r="J55" s="43"/>
      <c r="N55" s="43"/>
      <c r="O55" s="43"/>
      <c r="P55" s="43"/>
      <c r="Q55" s="43"/>
    </row>
    <row r="68" spans="30:32" x14ac:dyDescent="0.25">
      <c r="AD68" s="50"/>
      <c r="AE68" s="50"/>
      <c r="AF68" s="50"/>
    </row>
  </sheetData>
  <mergeCells count="15">
    <mergeCell ref="J21:J23"/>
    <mergeCell ref="L21:L23"/>
    <mergeCell ref="X23:Y24"/>
    <mergeCell ref="E41:F42"/>
    <mergeCell ref="G41:H42"/>
    <mergeCell ref="J17:J19"/>
    <mergeCell ref="L17:L19"/>
    <mergeCell ref="J13:J15"/>
    <mergeCell ref="J29:J31"/>
    <mergeCell ref="O23:Q24"/>
    <mergeCell ref="O36:P36"/>
    <mergeCell ref="J35:K35"/>
    <mergeCell ref="X36:Y36"/>
    <mergeCell ref="J37:K37"/>
    <mergeCell ref="J39:K39"/>
  </mergeCells>
  <pageMargins left="0.7" right="0.7" top="0.75" bottom="0.75" header="0.3" footer="0.3"/>
  <pageSetup scale="3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3:AF65"/>
  <sheetViews>
    <sheetView zoomScale="60" zoomScaleNormal="60" workbookViewId="0"/>
  </sheetViews>
  <sheetFormatPr defaultColWidth="9.109375" defaultRowHeight="13.8" x14ac:dyDescent="0.25"/>
  <cols>
    <col min="1" max="1" width="9.109375" style="33"/>
    <col min="2" max="2" width="17.88671875" style="33" customWidth="1"/>
    <col min="3" max="3" width="30.33203125" style="33" customWidth="1"/>
    <col min="4" max="4" width="16.44140625" style="33" customWidth="1"/>
    <col min="5" max="5" width="19.33203125" style="33" customWidth="1"/>
    <col min="6" max="6" width="23.44140625" style="33" customWidth="1"/>
    <col min="7" max="7" width="10.109375" style="33" bestFit="1" customWidth="1"/>
    <col min="8" max="9" width="9.109375" style="33"/>
    <col min="10" max="10" width="25" style="33" customWidth="1"/>
    <col min="11" max="11" width="17.6640625" style="33" customWidth="1"/>
    <col min="12" max="12" width="17.33203125" style="33" customWidth="1"/>
    <col min="13" max="13" width="19.5546875" style="33" customWidth="1"/>
    <col min="14" max="14" width="5.33203125" style="33" customWidth="1"/>
    <col min="15" max="15" width="18" style="33" customWidth="1"/>
    <col min="16" max="16" width="6.33203125" style="33" customWidth="1"/>
    <col min="17" max="17" width="5.109375" style="33" customWidth="1"/>
    <col min="18" max="18" width="22" style="33" customWidth="1"/>
    <col min="19" max="20" width="5.5546875" style="33" customWidth="1"/>
    <col min="21" max="21" width="5.109375" style="33" customWidth="1"/>
    <col min="22" max="22" width="6" style="33" customWidth="1"/>
    <col min="23" max="23" width="5.5546875" style="33" customWidth="1"/>
    <col min="24" max="24" width="5.33203125" style="33" customWidth="1"/>
    <col min="25" max="16384" width="9.109375" style="33"/>
  </cols>
  <sheetData>
    <row r="13" ht="17.25" customHeight="1" x14ac:dyDescent="0.25"/>
    <row r="14" ht="18.75" customHeight="1" x14ac:dyDescent="0.25"/>
    <row r="15" ht="18.75" customHeight="1" x14ac:dyDescent="0.25"/>
    <row r="16" ht="22.5" customHeight="1" x14ac:dyDescent="0.25"/>
    <row r="17" spans="1:29" ht="20.25" customHeight="1" x14ac:dyDescent="0.25"/>
    <row r="18" spans="1:29" ht="18" customHeight="1" x14ac:dyDescent="0.25"/>
    <row r="19" spans="1:29" ht="20.25" customHeight="1" x14ac:dyDescent="0.25"/>
    <row r="20" spans="1:29" ht="24" customHeight="1" x14ac:dyDescent="0.25"/>
    <row r="21" spans="1:29" ht="13.8" customHeight="1" x14ac:dyDescent="0.25"/>
    <row r="22" spans="1:29" ht="56.25" customHeight="1" x14ac:dyDescent="0.25"/>
    <row r="24" spans="1:29" ht="47.25" customHeight="1" x14ac:dyDescent="0.25"/>
    <row r="25" spans="1:29" ht="18.75" customHeight="1" x14ac:dyDescent="0.25">
      <c r="D25" s="50"/>
      <c r="E25" s="50"/>
      <c r="F25" s="50"/>
    </row>
    <row r="26" spans="1:29" s="50" customFormat="1" ht="21" customHeight="1" x14ac:dyDescent="0.25">
      <c r="A26" s="51"/>
      <c r="B26" s="43"/>
      <c r="C26" s="43"/>
      <c r="D26" s="43"/>
      <c r="E26" s="4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</row>
    <row r="27" spans="1:29" x14ac:dyDescent="0.25">
      <c r="A27" s="43"/>
      <c r="B27" s="43"/>
      <c r="C27" s="43"/>
      <c r="D27" s="43"/>
      <c r="E27" s="43"/>
    </row>
    <row r="28" spans="1:29" ht="39" customHeight="1" x14ac:dyDescent="0.25">
      <c r="A28" s="43"/>
      <c r="B28" s="43"/>
      <c r="C28" s="43"/>
      <c r="D28" s="43"/>
      <c r="E28" s="43"/>
    </row>
    <row r="29" spans="1:29" x14ac:dyDescent="0.25">
      <c r="A29" s="43"/>
      <c r="B29" s="43"/>
      <c r="C29" s="43"/>
    </row>
    <row r="30" spans="1:29" ht="15" customHeight="1" x14ac:dyDescent="0.25">
      <c r="B30" s="43"/>
      <c r="C30" s="43"/>
      <c r="D30" s="43"/>
      <c r="E30" s="43"/>
      <c r="F30" s="43"/>
      <c r="G30" s="43"/>
      <c r="H30" s="43"/>
      <c r="I30" s="43"/>
    </row>
    <row r="31" spans="1:29" ht="36" customHeight="1" x14ac:dyDescent="0.25">
      <c r="B31" s="43"/>
      <c r="C31" s="43"/>
      <c r="D31" s="43"/>
      <c r="E31" s="43"/>
      <c r="F31" s="43"/>
      <c r="G31" s="52"/>
      <c r="H31" s="45"/>
      <c r="I31" s="43"/>
    </row>
    <row r="32" spans="1:29" ht="40.5" customHeight="1" x14ac:dyDescent="0.25">
      <c r="B32" s="43"/>
      <c r="C32" s="43"/>
      <c r="D32" s="43"/>
      <c r="E32" s="43"/>
      <c r="F32" s="43"/>
      <c r="I32" s="43"/>
    </row>
    <row r="33" spans="3:29" ht="25.5" customHeight="1" x14ac:dyDescent="0.25">
      <c r="C33" s="53"/>
      <c r="D33" s="53"/>
      <c r="E33" s="53"/>
      <c r="F33" s="53"/>
      <c r="G33" s="43"/>
      <c r="H33" s="43"/>
      <c r="I33" s="43"/>
    </row>
    <row r="34" spans="3:29" ht="46.5" customHeight="1" x14ac:dyDescent="0.25">
      <c r="C34" s="43"/>
      <c r="D34" s="43"/>
      <c r="E34" s="43"/>
      <c r="F34" s="43"/>
      <c r="G34" s="43"/>
      <c r="H34" s="43">
        <v>1</v>
      </c>
      <c r="I34" s="43"/>
    </row>
    <row r="35" spans="3:29" x14ac:dyDescent="0.25">
      <c r="C35" s="43"/>
      <c r="D35" s="43"/>
      <c r="E35" s="43"/>
      <c r="F35" s="43"/>
      <c r="G35" s="43"/>
      <c r="H35" s="43"/>
      <c r="I35" s="43"/>
    </row>
    <row r="36" spans="3:29" ht="57.75" customHeight="1" x14ac:dyDescent="0.25">
      <c r="C36" s="43"/>
      <c r="D36" s="43"/>
      <c r="E36" s="43"/>
      <c r="F36" s="43"/>
      <c r="G36" s="43"/>
      <c r="H36" s="43"/>
      <c r="I36" s="43"/>
    </row>
    <row r="37" spans="3:29" ht="25.5" customHeight="1" x14ac:dyDescent="0.25">
      <c r="C37" s="43"/>
      <c r="D37" s="43"/>
      <c r="E37" s="43"/>
      <c r="F37" s="43"/>
      <c r="G37" s="43"/>
      <c r="H37" s="43"/>
      <c r="I37" s="43"/>
    </row>
    <row r="38" spans="3:29" ht="69" customHeight="1" x14ac:dyDescent="0.25">
      <c r="C38" s="43"/>
      <c r="D38" s="43"/>
      <c r="E38" s="158"/>
      <c r="F38" s="158"/>
      <c r="G38" s="158"/>
      <c r="H38" s="158"/>
      <c r="I38" s="43"/>
    </row>
    <row r="39" spans="3:29" ht="27" customHeight="1" x14ac:dyDescent="0.25">
      <c r="C39" s="43"/>
      <c r="D39" s="43"/>
      <c r="E39" s="158"/>
      <c r="F39" s="158"/>
      <c r="G39" s="158"/>
      <c r="H39" s="158"/>
      <c r="I39" s="43"/>
      <c r="AB39" s="50"/>
      <c r="AC39" s="50"/>
    </row>
    <row r="40" spans="3:29" ht="15" customHeight="1" x14ac:dyDescent="0.25">
      <c r="C40" s="43"/>
      <c r="D40" s="43"/>
      <c r="E40" s="43"/>
      <c r="F40" s="43"/>
      <c r="G40" s="43"/>
      <c r="H40" s="43"/>
      <c r="I40" s="43"/>
    </row>
    <row r="41" spans="3:29" ht="49.5" customHeight="1" x14ac:dyDescent="0.25"/>
    <row r="44" spans="3:29" ht="49.95" customHeight="1" x14ac:dyDescent="0.25"/>
    <row r="47" spans="3:29" ht="48.75" customHeight="1" x14ac:dyDescent="0.25"/>
    <row r="49" spans="10:17" x14ac:dyDescent="0.25">
      <c r="K49" s="43"/>
      <c r="L49" s="43"/>
      <c r="M49" s="43"/>
      <c r="N49" s="43"/>
      <c r="O49" s="43"/>
      <c r="P49" s="43"/>
      <c r="Q49" s="43"/>
    </row>
    <row r="50" spans="10:17" x14ac:dyDescent="0.25">
      <c r="K50" s="43"/>
      <c r="L50" s="43"/>
      <c r="M50" s="43"/>
      <c r="N50" s="43"/>
      <c r="O50" s="43"/>
      <c r="P50" s="43"/>
      <c r="Q50" s="43"/>
    </row>
    <row r="51" spans="10:17" x14ac:dyDescent="0.25">
      <c r="K51" s="43"/>
      <c r="L51" s="43"/>
      <c r="M51" s="43"/>
      <c r="N51" s="43"/>
      <c r="O51" s="43"/>
      <c r="P51" s="43"/>
      <c r="Q51" s="43"/>
    </row>
    <row r="52" spans="10:17" x14ac:dyDescent="0.25">
      <c r="J52" s="43"/>
      <c r="N52" s="43"/>
      <c r="O52" s="43"/>
      <c r="P52" s="43"/>
      <c r="Q52" s="43"/>
    </row>
    <row r="65" spans="30:32" x14ac:dyDescent="0.25">
      <c r="AD65" s="50"/>
      <c r="AE65" s="50"/>
      <c r="AF65" s="50"/>
    </row>
  </sheetData>
  <mergeCells count="2">
    <mergeCell ref="E38:F39"/>
    <mergeCell ref="G38:H39"/>
  </mergeCells>
  <pageMargins left="0.7" right="0.7" top="0.75" bottom="0.75" header="0.3" footer="0.3"/>
  <pageSetup scale="3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B2B0-868F-44FB-A820-A0D16386B3A9}">
  <sheetPr>
    <pageSetUpPr fitToPage="1"/>
  </sheetPr>
  <dimension ref="A11:AE50"/>
  <sheetViews>
    <sheetView zoomScale="60" zoomScaleNormal="60" workbookViewId="0">
      <selection activeCell="J60" sqref="J60"/>
    </sheetView>
  </sheetViews>
  <sheetFormatPr defaultColWidth="9.109375" defaultRowHeight="13.8" x14ac:dyDescent="0.25"/>
  <cols>
    <col min="1" max="1" width="9.109375" style="33"/>
    <col min="2" max="2" width="17.88671875" style="33" customWidth="1"/>
    <col min="3" max="3" width="30.33203125" style="33" customWidth="1"/>
    <col min="4" max="4" width="16.44140625" style="33" customWidth="1"/>
    <col min="5" max="5" width="19.33203125" style="33" customWidth="1"/>
    <col min="6" max="6" width="23.44140625" style="33" customWidth="1"/>
    <col min="7" max="7" width="10.109375" style="33" bestFit="1" customWidth="1"/>
    <col min="8" max="8" width="9.109375" style="33"/>
    <col min="9" max="9" width="25" style="33" customWidth="1"/>
    <col min="10" max="10" width="17.6640625" style="33" customWidth="1"/>
    <col min="11" max="11" width="17.33203125" style="33" customWidth="1"/>
    <col min="12" max="12" width="19.5546875" style="33" customWidth="1"/>
    <col min="13" max="13" width="5.33203125" style="33" customWidth="1"/>
    <col min="14" max="14" width="18" style="33" customWidth="1"/>
    <col min="15" max="15" width="6.33203125" style="33" customWidth="1"/>
    <col min="16" max="16" width="5.109375" style="33" customWidth="1"/>
    <col min="17" max="17" width="22" style="33" customWidth="1"/>
    <col min="18" max="19" width="5.5546875" style="33" customWidth="1"/>
    <col min="20" max="20" width="5.109375" style="33" customWidth="1"/>
    <col min="21" max="21" width="6" style="33" customWidth="1"/>
    <col min="22" max="22" width="5.5546875" style="33" customWidth="1"/>
    <col min="23" max="23" width="5.33203125" style="33" customWidth="1"/>
    <col min="24" max="16384" width="9.109375" style="33"/>
  </cols>
  <sheetData>
    <row r="11" spans="1:28" s="50" customFormat="1" ht="21" customHeight="1" x14ac:dyDescent="0.25">
      <c r="A11" s="51"/>
      <c r="B11" s="43"/>
      <c r="C11" s="43"/>
      <c r="D11" s="43"/>
      <c r="E11" s="4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x14ac:dyDescent="0.25">
      <c r="A12" s="43"/>
      <c r="B12" s="43"/>
      <c r="C12" s="43"/>
      <c r="D12" s="43"/>
      <c r="E12" s="43"/>
    </row>
    <row r="13" spans="1:28" ht="39" customHeight="1" x14ac:dyDescent="0.25">
      <c r="A13" s="43"/>
      <c r="B13" s="43"/>
      <c r="C13" s="43"/>
      <c r="D13" s="43"/>
      <c r="E13" s="43"/>
    </row>
    <row r="14" spans="1:28" x14ac:dyDescent="0.25">
      <c r="A14" s="43"/>
      <c r="B14" s="43"/>
      <c r="C14" s="43"/>
    </row>
    <row r="15" spans="1:28" ht="15" customHeight="1" x14ac:dyDescent="0.25">
      <c r="B15" s="43"/>
      <c r="C15" s="43"/>
      <c r="D15" s="43"/>
      <c r="E15" s="43"/>
      <c r="F15" s="43"/>
      <c r="G15" s="43"/>
      <c r="H15" s="43"/>
    </row>
    <row r="16" spans="1:28" ht="36" customHeight="1" x14ac:dyDescent="0.25">
      <c r="B16" s="43"/>
      <c r="C16" s="43"/>
      <c r="D16" s="43"/>
      <c r="E16" s="43"/>
      <c r="F16" s="43"/>
      <c r="G16" s="52"/>
      <c r="H16" s="43"/>
    </row>
    <row r="17" spans="2:28" ht="40.5" customHeight="1" x14ac:dyDescent="0.25">
      <c r="B17" s="43"/>
      <c r="C17" s="43"/>
      <c r="D17" s="43"/>
      <c r="E17" s="43"/>
      <c r="F17" s="43"/>
      <c r="H17" s="43"/>
      <c r="I17" s="148" t="s">
        <v>21</v>
      </c>
      <c r="J17" s="149"/>
      <c r="K17" s="47"/>
      <c r="L17" s="48">
        <v>5000</v>
      </c>
      <c r="M17" s="47"/>
    </row>
    <row r="18" spans="2:28" ht="25.5" customHeight="1" x14ac:dyDescent="0.25">
      <c r="C18" s="53"/>
      <c r="D18" s="53"/>
      <c r="E18" s="53"/>
      <c r="F18" s="53"/>
      <c r="G18" s="43"/>
      <c r="H18" s="43"/>
    </row>
    <row r="19" spans="2:28" ht="46.5" customHeight="1" x14ac:dyDescent="0.25">
      <c r="C19" s="43"/>
      <c r="D19" s="43"/>
      <c r="E19" s="43"/>
      <c r="F19" s="43"/>
      <c r="G19" s="43"/>
      <c r="H19" s="43"/>
      <c r="I19" s="148" t="s">
        <v>22</v>
      </c>
      <c r="J19" s="149"/>
      <c r="K19" s="47"/>
      <c r="L19" s="48">
        <v>9</v>
      </c>
      <c r="M19" s="47"/>
    </row>
    <row r="20" spans="2:28" x14ac:dyDescent="0.25">
      <c r="C20" s="43"/>
      <c r="D20" s="43"/>
      <c r="E20" s="43"/>
      <c r="F20" s="43"/>
      <c r="G20" s="43"/>
      <c r="H20" s="43"/>
    </row>
    <row r="21" spans="2:28" ht="57.75" customHeight="1" x14ac:dyDescent="0.25">
      <c r="C21" s="43"/>
      <c r="D21" s="43"/>
      <c r="E21" s="43"/>
      <c r="F21" s="43"/>
      <c r="G21" s="43"/>
      <c r="H21" s="43"/>
      <c r="I21" s="148" t="s">
        <v>23</v>
      </c>
      <c r="J21" s="149"/>
      <c r="K21" s="47"/>
      <c r="L21" s="48">
        <v>12</v>
      </c>
      <c r="M21" s="47"/>
    </row>
    <row r="22" spans="2:28" ht="25.5" customHeight="1" x14ac:dyDescent="0.25">
      <c r="C22" s="43"/>
      <c r="D22" s="43"/>
      <c r="E22" s="43"/>
      <c r="F22" s="43"/>
      <c r="G22" s="43"/>
      <c r="H22" s="43"/>
    </row>
    <row r="23" spans="2:28" ht="69" customHeight="1" x14ac:dyDescent="0.25">
      <c r="C23" s="43"/>
      <c r="D23" s="43"/>
      <c r="E23" s="158"/>
      <c r="F23" s="158"/>
      <c r="G23" s="158"/>
      <c r="H23" s="43"/>
      <c r="I23" s="148" t="s">
        <v>24</v>
      </c>
      <c r="J23" s="149"/>
      <c r="K23" s="47"/>
      <c r="L23" s="87"/>
      <c r="M23" s="43"/>
      <c r="N23" s="43"/>
    </row>
    <row r="24" spans="2:28" ht="27" customHeight="1" x14ac:dyDescent="0.25">
      <c r="C24" s="43"/>
      <c r="D24" s="43"/>
      <c r="E24" s="158"/>
      <c r="F24" s="158"/>
      <c r="G24" s="158"/>
      <c r="H24" s="43"/>
      <c r="J24" s="43"/>
      <c r="K24" s="43"/>
      <c r="L24" s="43"/>
      <c r="M24" s="43"/>
      <c r="N24" s="43"/>
      <c r="AA24" s="50"/>
      <c r="AB24" s="50"/>
    </row>
    <row r="25" spans="2:28" ht="15" customHeight="1" x14ac:dyDescent="0.25">
      <c r="C25" s="43"/>
      <c r="D25" s="43"/>
      <c r="E25" s="43"/>
      <c r="F25" s="43"/>
      <c r="G25" s="43"/>
      <c r="H25" s="43"/>
      <c r="J25" s="43"/>
      <c r="K25" s="43"/>
      <c r="L25" s="43"/>
      <c r="M25" s="43"/>
      <c r="N25" s="43"/>
    </row>
    <row r="26" spans="2:28" ht="49.5" customHeight="1" x14ac:dyDescent="0.25">
      <c r="I26" s="148" t="s">
        <v>25</v>
      </c>
      <c r="J26" s="149"/>
      <c r="K26" s="47"/>
      <c r="L26" s="48">
        <f>L23*L21</f>
        <v>0</v>
      </c>
      <c r="M26" s="43"/>
      <c r="N26" s="43"/>
    </row>
    <row r="27" spans="2:28" x14ac:dyDescent="0.25">
      <c r="J27" s="43"/>
      <c r="K27" s="43"/>
      <c r="L27" s="43"/>
      <c r="M27" s="43"/>
      <c r="N27" s="43"/>
    </row>
    <row r="28" spans="2:28" x14ac:dyDescent="0.25">
      <c r="J28" s="43"/>
      <c r="K28" s="43"/>
      <c r="L28" s="43"/>
      <c r="M28" s="43"/>
      <c r="N28" s="43"/>
    </row>
    <row r="29" spans="2:28" ht="49.95" customHeight="1" x14ac:dyDescent="0.25">
      <c r="I29" s="148" t="s">
        <v>26</v>
      </c>
      <c r="J29" s="149"/>
      <c r="K29" s="47"/>
      <c r="L29" s="48">
        <f>(L23*L19)+L17</f>
        <v>5000</v>
      </c>
      <c r="M29" s="43"/>
      <c r="N29" s="43"/>
    </row>
    <row r="30" spans="2:28" x14ac:dyDescent="0.25">
      <c r="J30" s="43"/>
      <c r="K30" s="43"/>
      <c r="L30" s="43"/>
      <c r="M30" s="43"/>
      <c r="N30" s="43"/>
    </row>
    <row r="31" spans="2:28" x14ac:dyDescent="0.25">
      <c r="J31" s="43"/>
      <c r="K31" s="43"/>
      <c r="L31" s="43"/>
      <c r="M31" s="43"/>
      <c r="N31" s="43"/>
      <c r="O31" s="43"/>
    </row>
    <row r="32" spans="2:28" ht="48.75" customHeight="1" x14ac:dyDescent="0.25">
      <c r="I32" s="148" t="s">
        <v>27</v>
      </c>
      <c r="J32" s="149"/>
      <c r="K32" s="47"/>
      <c r="L32" s="54">
        <f>L26-L29</f>
        <v>-5000</v>
      </c>
      <c r="M32" s="43"/>
      <c r="N32" s="43"/>
      <c r="O32" s="43"/>
    </row>
    <row r="33" spans="9:20" x14ac:dyDescent="0.25">
      <c r="I33" s="50"/>
      <c r="J33" s="43"/>
      <c r="K33" s="43"/>
      <c r="L33" s="43"/>
      <c r="M33" s="43"/>
      <c r="N33" s="43"/>
      <c r="O33" s="43"/>
      <c r="T33" s="50"/>
    </row>
    <row r="34" spans="9:20" x14ac:dyDescent="0.25">
      <c r="J34" s="43"/>
      <c r="K34" s="43"/>
      <c r="L34" s="43"/>
      <c r="M34" s="43"/>
      <c r="N34" s="43"/>
      <c r="O34" s="43"/>
      <c r="P34" s="43"/>
    </row>
    <row r="35" spans="9:20" x14ac:dyDescent="0.25">
      <c r="J35" s="43"/>
      <c r="K35" s="43"/>
      <c r="L35" s="43"/>
      <c r="M35" s="43"/>
      <c r="N35" s="43"/>
      <c r="O35" s="43"/>
      <c r="P35" s="43"/>
    </row>
    <row r="36" spans="9:20" x14ac:dyDescent="0.25">
      <c r="J36" s="43"/>
      <c r="K36" s="43"/>
      <c r="L36" s="43"/>
      <c r="M36" s="43"/>
      <c r="N36" s="43"/>
      <c r="O36" s="43"/>
      <c r="P36" s="43"/>
    </row>
    <row r="37" spans="9:20" x14ac:dyDescent="0.25">
      <c r="I37" s="43"/>
      <c r="M37" s="43"/>
      <c r="N37" s="43"/>
      <c r="O37" s="43"/>
      <c r="P37" s="43"/>
    </row>
    <row r="50" spans="29:31" x14ac:dyDescent="0.25">
      <c r="AC50" s="50"/>
      <c r="AD50" s="50"/>
      <c r="AE50" s="50"/>
    </row>
  </sheetData>
  <mergeCells count="9">
    <mergeCell ref="I32:J32"/>
    <mergeCell ref="I17:J17"/>
    <mergeCell ref="I19:J19"/>
    <mergeCell ref="I21:J21"/>
    <mergeCell ref="E23:F24"/>
    <mergeCell ref="G23:G24"/>
    <mergeCell ref="I23:J23"/>
    <mergeCell ref="I26:J26"/>
    <mergeCell ref="I29:J29"/>
  </mergeCells>
  <pageMargins left="0.7" right="0.7" top="0.75" bottom="0.75" header="0.3" footer="0.3"/>
  <pageSetup scale="3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1:AH50"/>
  <sheetViews>
    <sheetView zoomScale="60" zoomScaleNormal="60" workbookViewId="0"/>
  </sheetViews>
  <sheetFormatPr defaultColWidth="9.109375" defaultRowHeight="13.8" x14ac:dyDescent="0.25"/>
  <cols>
    <col min="1" max="1" width="9.109375" style="33"/>
    <col min="2" max="2" width="17.88671875" style="33" customWidth="1"/>
    <col min="3" max="3" width="30.33203125" style="33" customWidth="1"/>
    <col min="4" max="4" width="16.44140625" style="33" customWidth="1"/>
    <col min="5" max="5" width="19.33203125" style="33" customWidth="1"/>
    <col min="6" max="6" width="23.44140625" style="33" customWidth="1"/>
    <col min="7" max="7" width="10.109375" style="33" bestFit="1" customWidth="1"/>
    <col min="8" max="11" width="9.109375" style="33"/>
    <col min="12" max="12" width="25" style="33" customWidth="1"/>
    <col min="13" max="13" width="17.6640625" style="33" customWidth="1"/>
    <col min="14" max="14" width="17.33203125" style="33" customWidth="1"/>
    <col min="15" max="15" width="19.5546875" style="33" customWidth="1"/>
    <col min="16" max="16" width="5.33203125" style="33" customWidth="1"/>
    <col min="17" max="17" width="18" style="33" customWidth="1"/>
    <col min="18" max="18" width="6.33203125" style="33" customWidth="1"/>
    <col min="19" max="19" width="5.109375" style="33" customWidth="1"/>
    <col min="20" max="20" width="22" style="33" customWidth="1"/>
    <col min="21" max="22" width="5.5546875" style="33" customWidth="1"/>
    <col min="23" max="23" width="5.109375" style="33" customWidth="1"/>
    <col min="24" max="24" width="6" style="33" customWidth="1"/>
    <col min="25" max="25" width="5.5546875" style="33" customWidth="1"/>
    <col min="26" max="26" width="5.33203125" style="33" customWidth="1"/>
    <col min="27" max="16384" width="9.109375" style="33"/>
  </cols>
  <sheetData>
    <row r="11" spans="1:31" s="50" customFormat="1" ht="21" customHeight="1" x14ac:dyDescent="0.25">
      <c r="A11" s="51"/>
      <c r="B11" s="43"/>
      <c r="C11" s="43"/>
      <c r="D11" s="43"/>
      <c r="E11" s="4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31" x14ac:dyDescent="0.25">
      <c r="A12" s="43"/>
      <c r="B12" s="43"/>
      <c r="C12" s="43"/>
      <c r="D12" s="43"/>
      <c r="E12" s="43"/>
    </row>
    <row r="13" spans="1:31" ht="39" customHeight="1" x14ac:dyDescent="0.25">
      <c r="A13" s="43"/>
      <c r="B13" s="43"/>
      <c r="C13" s="43"/>
      <c r="D13" s="43"/>
      <c r="E13" s="43"/>
    </row>
    <row r="14" spans="1:31" x14ac:dyDescent="0.25">
      <c r="A14" s="43"/>
      <c r="B14" s="43"/>
      <c r="C14" s="43"/>
    </row>
    <row r="15" spans="1:31" ht="15" customHeight="1" x14ac:dyDescent="0.25"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31" ht="36" customHeight="1" x14ac:dyDescent="0.25">
      <c r="B16" s="43"/>
      <c r="C16" s="43"/>
      <c r="D16" s="43"/>
      <c r="E16" s="43"/>
      <c r="F16" s="43"/>
      <c r="G16" s="52"/>
      <c r="H16" s="45"/>
      <c r="I16" s="45"/>
      <c r="J16" s="45"/>
      <c r="K16" s="43"/>
    </row>
    <row r="17" spans="2:31" ht="40.5" customHeight="1" x14ac:dyDescent="0.25">
      <c r="B17" s="43"/>
      <c r="C17" s="43"/>
      <c r="D17" s="43"/>
      <c r="E17" s="43"/>
      <c r="F17" s="43"/>
      <c r="K17" s="43"/>
      <c r="L17" s="148" t="s">
        <v>21</v>
      </c>
      <c r="M17" s="149"/>
      <c r="N17" s="47"/>
      <c r="O17" s="48"/>
      <c r="P17" s="47"/>
    </row>
    <row r="18" spans="2:31" ht="25.5" customHeight="1" x14ac:dyDescent="0.25">
      <c r="C18" s="53"/>
      <c r="D18" s="53"/>
      <c r="E18" s="53"/>
      <c r="F18" s="53"/>
      <c r="G18" s="43"/>
      <c r="H18" s="43"/>
      <c r="I18" s="43"/>
      <c r="J18" s="43"/>
      <c r="K18" s="43"/>
    </row>
    <row r="19" spans="2:31" ht="46.5" customHeight="1" x14ac:dyDescent="0.25">
      <c r="C19" s="43"/>
      <c r="D19" s="43"/>
      <c r="E19" s="43"/>
      <c r="F19" s="43"/>
      <c r="G19" s="43"/>
      <c r="H19" s="43">
        <v>1</v>
      </c>
      <c r="I19" s="43"/>
      <c r="J19" s="43"/>
      <c r="K19" s="43"/>
      <c r="L19" s="148" t="s">
        <v>22</v>
      </c>
      <c r="M19" s="149"/>
      <c r="N19" s="47"/>
      <c r="O19" s="48"/>
      <c r="P19" s="47"/>
    </row>
    <row r="20" spans="2:31" x14ac:dyDescent="0.25">
      <c r="C20" s="43"/>
      <c r="D20" s="43"/>
      <c r="E20" s="43"/>
      <c r="F20" s="43"/>
      <c r="G20" s="43"/>
      <c r="H20" s="43"/>
      <c r="I20" s="43"/>
      <c r="J20" s="43"/>
      <c r="K20" s="43"/>
    </row>
    <row r="21" spans="2:31" ht="57.75" customHeight="1" x14ac:dyDescent="0.25">
      <c r="C21" s="43"/>
      <c r="D21" s="43"/>
      <c r="E21" s="43"/>
      <c r="F21" s="43"/>
      <c r="G21" s="43"/>
      <c r="H21" s="43"/>
      <c r="I21" s="43"/>
      <c r="J21" s="43"/>
      <c r="K21" s="43"/>
      <c r="L21" s="148" t="s">
        <v>23</v>
      </c>
      <c r="M21" s="149"/>
      <c r="N21" s="47"/>
      <c r="O21" s="48"/>
      <c r="P21" s="47"/>
    </row>
    <row r="22" spans="2:31" ht="25.5" customHeight="1" x14ac:dyDescent="0.25">
      <c r="C22" s="43"/>
      <c r="D22" s="43"/>
      <c r="E22" s="43"/>
      <c r="F22" s="43"/>
      <c r="G22" s="43"/>
      <c r="H22" s="43"/>
      <c r="I22" s="43"/>
      <c r="J22" s="43"/>
      <c r="K22" s="43"/>
    </row>
    <row r="23" spans="2:31" ht="69" customHeight="1" x14ac:dyDescent="0.25">
      <c r="C23" s="43"/>
      <c r="D23" s="43"/>
      <c r="E23" s="158"/>
      <c r="F23" s="158"/>
      <c r="G23" s="158"/>
      <c r="H23" s="158"/>
      <c r="I23" s="118"/>
      <c r="J23" s="118"/>
      <c r="K23" s="43"/>
      <c r="L23" s="148" t="s">
        <v>24</v>
      </c>
      <c r="M23" s="149"/>
      <c r="N23" s="47"/>
      <c r="O23" s="87"/>
      <c r="P23" s="43"/>
      <c r="Q23" s="43"/>
    </row>
    <row r="24" spans="2:31" ht="27" customHeight="1" x14ac:dyDescent="0.25">
      <c r="C24" s="43"/>
      <c r="D24" s="43"/>
      <c r="E24" s="158"/>
      <c r="F24" s="158"/>
      <c r="G24" s="158"/>
      <c r="H24" s="158"/>
      <c r="I24" s="118"/>
      <c r="J24" s="118"/>
      <c r="K24" s="43"/>
      <c r="M24" s="43"/>
      <c r="N24" s="43"/>
      <c r="O24" s="43"/>
      <c r="P24" s="43"/>
      <c r="Q24" s="43"/>
      <c r="AD24" s="50"/>
      <c r="AE24" s="50"/>
    </row>
    <row r="25" spans="2:31" ht="15" customHeight="1" x14ac:dyDescent="0.25">
      <c r="C25" s="43"/>
      <c r="D25" s="43"/>
      <c r="E25" s="43"/>
      <c r="F25" s="43"/>
      <c r="G25" s="43"/>
      <c r="H25" s="43"/>
      <c r="I25" s="43"/>
      <c r="J25" s="43"/>
      <c r="K25" s="43"/>
      <c r="M25" s="43"/>
      <c r="N25" s="43"/>
      <c r="O25" s="43"/>
      <c r="P25" s="43"/>
      <c r="Q25" s="43"/>
    </row>
    <row r="26" spans="2:31" ht="49.5" customHeight="1" x14ac:dyDescent="0.25">
      <c r="L26" s="148" t="s">
        <v>25</v>
      </c>
      <c r="M26" s="149"/>
      <c r="N26" s="47"/>
      <c r="O26" s="48"/>
      <c r="P26" s="43"/>
      <c r="Q26" s="43"/>
    </row>
    <row r="27" spans="2:31" x14ac:dyDescent="0.25">
      <c r="M27" s="43"/>
      <c r="N27" s="43"/>
      <c r="O27" s="43"/>
      <c r="P27" s="43"/>
      <c r="Q27" s="43"/>
    </row>
    <row r="28" spans="2:31" x14ac:dyDescent="0.25">
      <c r="M28" s="43"/>
      <c r="N28" s="43"/>
      <c r="O28" s="43"/>
      <c r="P28" s="43"/>
      <c r="Q28" s="43"/>
    </row>
    <row r="29" spans="2:31" ht="49.95" customHeight="1" x14ac:dyDescent="0.25">
      <c r="L29" s="148" t="s">
        <v>26</v>
      </c>
      <c r="M29" s="149"/>
      <c r="N29" s="47"/>
      <c r="O29" s="48"/>
      <c r="P29" s="43"/>
      <c r="Q29" s="43"/>
    </row>
    <row r="30" spans="2:31" x14ac:dyDescent="0.25">
      <c r="M30" s="43"/>
      <c r="N30" s="43"/>
      <c r="O30" s="43"/>
      <c r="P30" s="43"/>
      <c r="Q30" s="43"/>
    </row>
    <row r="31" spans="2:31" x14ac:dyDescent="0.25">
      <c r="M31" s="43"/>
      <c r="N31" s="43"/>
      <c r="O31" s="43"/>
      <c r="P31" s="43"/>
      <c r="Q31" s="43"/>
      <c r="R31" s="43"/>
    </row>
    <row r="32" spans="2:31" ht="48.75" customHeight="1" x14ac:dyDescent="0.25">
      <c r="L32" s="148" t="s">
        <v>27</v>
      </c>
      <c r="M32" s="149"/>
      <c r="N32" s="47"/>
      <c r="O32" s="54"/>
      <c r="P32" s="43"/>
      <c r="Q32" s="43"/>
      <c r="R32" s="43"/>
    </row>
    <row r="33" spans="12:23" x14ac:dyDescent="0.25">
      <c r="L33" s="50"/>
      <c r="M33" s="43"/>
      <c r="N33" s="43"/>
      <c r="O33" s="43"/>
      <c r="P33" s="43"/>
      <c r="Q33" s="43"/>
      <c r="R33" s="43"/>
      <c r="W33" s="50"/>
    </row>
    <row r="34" spans="12:23" x14ac:dyDescent="0.25">
      <c r="M34" s="43"/>
      <c r="N34" s="43"/>
      <c r="O34" s="43"/>
      <c r="P34" s="43"/>
      <c r="Q34" s="43"/>
      <c r="R34" s="43"/>
      <c r="S34" s="43"/>
    </row>
    <row r="35" spans="12:23" x14ac:dyDescent="0.25">
      <c r="M35" s="43"/>
      <c r="N35" s="43"/>
      <c r="O35" s="43"/>
      <c r="P35" s="43"/>
      <c r="Q35" s="43"/>
      <c r="R35" s="43"/>
      <c r="S35" s="43"/>
    </row>
    <row r="36" spans="12:23" x14ac:dyDescent="0.25">
      <c r="M36" s="43"/>
      <c r="N36" s="43"/>
      <c r="O36" s="43"/>
      <c r="P36" s="43"/>
      <c r="Q36" s="43"/>
      <c r="R36" s="43"/>
      <c r="S36" s="43"/>
    </row>
    <row r="37" spans="12:23" x14ac:dyDescent="0.25">
      <c r="L37" s="43"/>
      <c r="P37" s="43"/>
      <c r="Q37" s="43"/>
      <c r="R37" s="43"/>
      <c r="S37" s="43"/>
    </row>
    <row r="50" spans="32:34" x14ac:dyDescent="0.25">
      <c r="AF50" s="50"/>
      <c r="AG50" s="50"/>
      <c r="AH50" s="50"/>
    </row>
  </sheetData>
  <mergeCells count="9">
    <mergeCell ref="L32:M32"/>
    <mergeCell ref="L17:M17"/>
    <mergeCell ref="L19:M19"/>
    <mergeCell ref="L21:M21"/>
    <mergeCell ref="E23:F24"/>
    <mergeCell ref="G23:H24"/>
    <mergeCell ref="L23:M23"/>
    <mergeCell ref="L26:M26"/>
    <mergeCell ref="L29:M29"/>
  </mergeCells>
  <pageMargins left="0.7" right="0.7" top="0.75" bottom="0.75" header="0.3" footer="0.3"/>
  <pageSetup scale="3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6DA9-683D-437E-832B-621BF77DB20F}">
  <sheetPr>
    <pageSetUpPr fitToPage="1"/>
  </sheetPr>
  <dimension ref="A17:T49"/>
  <sheetViews>
    <sheetView zoomScale="60" zoomScaleNormal="6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30.33203125" style="1" customWidth="1"/>
    <col min="4" max="4" width="16.44140625" style="1" customWidth="1"/>
    <col min="5" max="5" width="19.33203125" style="1" customWidth="1"/>
    <col min="6" max="6" width="23.44140625" style="1" customWidth="1"/>
    <col min="7" max="7" width="18.33203125" style="1" customWidth="1"/>
    <col min="8" max="9" width="9.109375" style="1"/>
    <col min="10" max="10" width="7.6640625" style="1" customWidth="1"/>
    <col min="11" max="11" width="14.88671875" style="1" customWidth="1"/>
    <col min="12" max="13" width="6.5546875" style="1" customWidth="1"/>
    <col min="14" max="14" width="7.33203125" style="1" customWidth="1"/>
    <col min="15" max="15" width="7.6640625" style="1" customWidth="1"/>
    <col min="16" max="16" width="6.5546875" style="1" customWidth="1"/>
    <col min="17" max="18" width="7.88671875" style="1" customWidth="1"/>
    <col min="19" max="19" width="18.6640625" style="1" customWidth="1"/>
    <col min="20" max="16384" width="9.109375" style="1"/>
  </cols>
  <sheetData>
    <row r="17" spans="1:20" ht="19.95" customHeight="1" x14ac:dyDescent="0.3"/>
    <row r="19" spans="1:20" ht="15" customHeight="1" x14ac:dyDescent="0.3"/>
    <row r="20" spans="1:20" ht="31.5" customHeight="1" x14ac:dyDescent="0.3"/>
    <row r="21" spans="1:20" ht="15" customHeight="1" x14ac:dyDescent="0.3">
      <c r="A21" s="3"/>
      <c r="B21" s="3"/>
      <c r="C21" s="3"/>
    </row>
    <row r="22" spans="1:20" x14ac:dyDescent="0.3">
      <c r="A22" s="3"/>
      <c r="B22" s="3"/>
      <c r="C22" s="3"/>
    </row>
    <row r="23" spans="1:20" s="15" customFormat="1" ht="18.600000000000001" customHeight="1" x14ac:dyDescent="0.3">
      <c r="A23" s="14"/>
      <c r="B23" s="14"/>
      <c r="C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3"/>
      <c r="B24" s="3"/>
      <c r="C24" s="3"/>
    </row>
    <row r="25" spans="1:20" x14ac:dyDescent="0.3">
      <c r="A25" s="3"/>
      <c r="B25" s="3"/>
      <c r="C25" s="3"/>
    </row>
    <row r="26" spans="1:20" ht="26.25" customHeight="1" x14ac:dyDescent="0.3">
      <c r="A26" s="3"/>
      <c r="B26" s="3"/>
      <c r="C26" s="3"/>
      <c r="D26" s="3"/>
      <c r="E26" s="3"/>
      <c r="F26" s="3"/>
      <c r="G26" s="3"/>
    </row>
    <row r="27" spans="1:20" ht="21" customHeight="1" x14ac:dyDescent="0.3">
      <c r="A27" s="3"/>
      <c r="B27" s="3"/>
      <c r="C27" s="3"/>
      <c r="D27" s="3"/>
      <c r="E27" s="3"/>
      <c r="F27" s="3"/>
    </row>
    <row r="28" spans="1:20" ht="15" customHeight="1" x14ac:dyDescent="0.3">
      <c r="B28" s="3"/>
      <c r="C28" s="3"/>
      <c r="D28" s="3"/>
      <c r="E28" s="3"/>
      <c r="F28" s="3"/>
    </row>
    <row r="29" spans="1:20" ht="15" customHeight="1" x14ac:dyDescent="0.3">
      <c r="B29" s="3"/>
      <c r="C29" s="3"/>
      <c r="D29" s="3"/>
      <c r="E29" s="3"/>
      <c r="F29" s="3"/>
      <c r="G29" s="3"/>
      <c r="H29" s="3"/>
    </row>
    <row r="30" spans="1:20" ht="15" customHeight="1" x14ac:dyDescent="0.3">
      <c r="B30" s="3"/>
      <c r="C30" s="3"/>
      <c r="D30" s="3"/>
      <c r="E30" s="3"/>
      <c r="F30" s="3"/>
      <c r="G30" s="3"/>
      <c r="H30" s="3"/>
    </row>
    <row r="31" spans="1:20" ht="19.95" customHeight="1" x14ac:dyDescent="0.3">
      <c r="B31" s="3"/>
      <c r="C31" s="3"/>
      <c r="D31" s="3"/>
      <c r="E31" s="3"/>
      <c r="F31" s="3"/>
      <c r="G31" s="3"/>
      <c r="H31" s="3"/>
    </row>
    <row r="32" spans="1:20" ht="32.25" customHeight="1" x14ac:dyDescent="0.3">
      <c r="B32" s="3"/>
      <c r="C32" s="3"/>
      <c r="D32" s="3"/>
      <c r="E32" s="3"/>
      <c r="F32" s="3"/>
      <c r="G32" s="3"/>
      <c r="H32" s="3"/>
    </row>
    <row r="33" spans="3:19" ht="25.5" customHeight="1" x14ac:dyDescent="0.3">
      <c r="C33" s="12"/>
      <c r="D33" s="20"/>
      <c r="E33" s="3"/>
      <c r="F33" s="3"/>
      <c r="G33" s="3"/>
      <c r="H33" s="3"/>
      <c r="I33" s="3"/>
    </row>
    <row r="34" spans="3:19" x14ac:dyDescent="0.3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S34" s="7"/>
    </row>
    <row r="35" spans="3:19" x14ac:dyDescent="0.3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S35" s="7"/>
    </row>
    <row r="36" spans="3:19" ht="25.5" customHeight="1" x14ac:dyDescent="0.3">
      <c r="C36" s="3"/>
      <c r="D36" s="3"/>
      <c r="E36" s="3"/>
      <c r="F36" s="3"/>
      <c r="G36" s="3"/>
      <c r="H36" s="3"/>
      <c r="I36" s="3"/>
      <c r="J36" s="3"/>
      <c r="K36" s="131"/>
      <c r="L36" s="3"/>
      <c r="M36" s="3"/>
      <c r="N36" s="3"/>
      <c r="O36" s="3"/>
      <c r="P36" s="3"/>
      <c r="Q36" s="3"/>
      <c r="S36" s="7"/>
    </row>
    <row r="37" spans="3:19" ht="25.5" customHeight="1" x14ac:dyDescent="0.3">
      <c r="C37" s="3"/>
      <c r="D37" s="3"/>
      <c r="E37" s="3"/>
      <c r="F37" s="3"/>
      <c r="G37" s="3"/>
      <c r="H37" s="3"/>
      <c r="I37" s="3"/>
      <c r="J37" s="3"/>
      <c r="K37" s="131"/>
      <c r="L37" s="3"/>
      <c r="M37" s="3"/>
      <c r="N37" s="3"/>
      <c r="O37" s="3"/>
      <c r="P37" s="3"/>
      <c r="Q37" s="3"/>
      <c r="S37" s="7"/>
    </row>
    <row r="38" spans="3:19" ht="27.75" customHeight="1" x14ac:dyDescent="0.3">
      <c r="C38" s="3"/>
      <c r="D38" s="3"/>
      <c r="E38" s="123"/>
      <c r="F38" s="123"/>
      <c r="G38" s="123"/>
      <c r="H38" s="12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3:19" ht="27" customHeight="1" x14ac:dyDescent="0.3">
      <c r="C39" s="3"/>
      <c r="D39" s="3"/>
      <c r="E39" s="123"/>
      <c r="F39" s="123"/>
      <c r="G39" s="123"/>
      <c r="H39" s="12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3:19" ht="15" customHeight="1" x14ac:dyDescent="0.3">
      <c r="C40" s="3"/>
      <c r="D40" s="3"/>
      <c r="E40" s="3"/>
      <c r="F40" s="3"/>
      <c r="G40" s="3"/>
      <c r="H40" s="3"/>
      <c r="I40" s="3"/>
      <c r="J40" s="3"/>
      <c r="K40" s="3"/>
      <c r="L40" s="3"/>
      <c r="M40" s="5"/>
      <c r="N40" s="7"/>
      <c r="O40" s="7"/>
      <c r="P40" s="7"/>
      <c r="Q40" s="5"/>
      <c r="R40" s="5"/>
      <c r="S40" s="3"/>
    </row>
    <row r="41" spans="3:19" x14ac:dyDescent="0.3">
      <c r="M41" s="5"/>
      <c r="N41" s="7"/>
      <c r="O41" s="7"/>
      <c r="P41" s="7"/>
      <c r="Q41" s="5"/>
      <c r="R41" s="5"/>
    </row>
    <row r="42" spans="3:19" x14ac:dyDescent="0.3">
      <c r="M42" s="5"/>
      <c r="N42" s="7"/>
      <c r="O42" s="7"/>
      <c r="P42" s="7"/>
      <c r="Q42" s="5"/>
      <c r="R42" s="5"/>
    </row>
    <row r="43" spans="3:19" x14ac:dyDescent="0.3">
      <c r="M43" s="5"/>
      <c r="N43" s="7"/>
      <c r="O43" s="7"/>
      <c r="P43" s="7"/>
      <c r="Q43" s="5"/>
      <c r="R43" s="5"/>
    </row>
    <row r="44" spans="3:19" x14ac:dyDescent="0.3">
      <c r="M44" s="5"/>
      <c r="N44" s="7"/>
      <c r="O44" s="7"/>
      <c r="P44" s="7"/>
      <c r="Q44" s="5"/>
      <c r="R44" s="5"/>
    </row>
    <row r="45" spans="3:19" x14ac:dyDescent="0.3">
      <c r="M45" s="5"/>
      <c r="N45" s="6"/>
      <c r="O45" s="6"/>
      <c r="P45" s="5"/>
      <c r="Q45" s="5"/>
      <c r="R45" s="5"/>
    </row>
    <row r="46" spans="3:19" x14ac:dyDescent="0.3">
      <c r="M46" s="5"/>
      <c r="N46" s="6"/>
      <c r="O46" s="6"/>
      <c r="P46" s="5"/>
      <c r="Q46" s="5"/>
      <c r="R46" s="5"/>
    </row>
    <row r="49" spans="20:20" x14ac:dyDescent="0.3">
      <c r="T49" s="10"/>
    </row>
  </sheetData>
  <mergeCells count="3">
    <mergeCell ref="K36:K37"/>
    <mergeCell ref="E38:F39"/>
    <mergeCell ref="G38:H39"/>
  </mergeCells>
  <pageMargins left="0.7" right="0.7" top="0.75" bottom="0.75" header="0.3" footer="0.3"/>
  <pageSetup scale="4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7:T49"/>
  <sheetViews>
    <sheetView zoomScale="60" zoomScaleNormal="6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30.33203125" style="1" customWidth="1"/>
    <col min="4" max="4" width="16.44140625" style="1" customWidth="1"/>
    <col min="5" max="5" width="19.33203125" style="1" customWidth="1"/>
    <col min="6" max="6" width="23.44140625" style="1" customWidth="1"/>
    <col min="7" max="7" width="18.33203125" style="1" customWidth="1"/>
    <col min="8" max="9" width="9.109375" style="1"/>
    <col min="10" max="10" width="7.6640625" style="1" customWidth="1"/>
    <col min="11" max="11" width="14.88671875" style="1" customWidth="1"/>
    <col min="12" max="13" width="6.5546875" style="1" customWidth="1"/>
    <col min="14" max="14" width="7.33203125" style="1" customWidth="1"/>
    <col min="15" max="15" width="7.6640625" style="1" customWidth="1"/>
    <col min="16" max="16" width="6.5546875" style="1" customWidth="1"/>
    <col min="17" max="18" width="7.88671875" style="1" customWidth="1"/>
    <col min="19" max="19" width="18.6640625" style="1" customWidth="1"/>
    <col min="20" max="16384" width="9.109375" style="1"/>
  </cols>
  <sheetData>
    <row r="17" spans="1:20" ht="19.95" customHeight="1" x14ac:dyDescent="0.3"/>
    <row r="19" spans="1:20" ht="15" customHeight="1" x14ac:dyDescent="0.3"/>
    <row r="20" spans="1:20" ht="31.5" customHeight="1" x14ac:dyDescent="0.3"/>
    <row r="21" spans="1:20" ht="15" customHeight="1" x14ac:dyDescent="0.3">
      <c r="A21" s="3"/>
      <c r="B21" s="3"/>
      <c r="C21" s="3"/>
    </row>
    <row r="22" spans="1:20" x14ac:dyDescent="0.3">
      <c r="A22" s="3"/>
      <c r="B22" s="3"/>
      <c r="C22" s="3"/>
    </row>
    <row r="23" spans="1:20" s="15" customFormat="1" ht="18.600000000000001" customHeight="1" x14ac:dyDescent="0.3">
      <c r="A23" s="14"/>
      <c r="B23" s="14"/>
      <c r="C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3">
      <c r="A24" s="3"/>
      <c r="B24" s="3"/>
      <c r="C24" s="3"/>
    </row>
    <row r="25" spans="1:20" x14ac:dyDescent="0.3">
      <c r="A25" s="3"/>
      <c r="B25" s="3"/>
      <c r="C25" s="3"/>
    </row>
    <row r="26" spans="1:20" ht="26.25" customHeight="1" x14ac:dyDescent="0.3">
      <c r="A26" s="3"/>
      <c r="B26" s="3"/>
      <c r="C26" s="3"/>
      <c r="D26" s="3"/>
      <c r="E26" s="3"/>
      <c r="F26" s="3"/>
      <c r="G26" s="3"/>
    </row>
    <row r="27" spans="1:20" ht="21" customHeight="1" x14ac:dyDescent="0.3">
      <c r="A27" s="3"/>
      <c r="B27" s="3"/>
      <c r="C27" s="3"/>
      <c r="D27" s="3"/>
      <c r="E27" s="3"/>
      <c r="F27" s="3"/>
    </row>
    <row r="28" spans="1:20" ht="15" customHeight="1" x14ac:dyDescent="0.3">
      <c r="B28" s="3"/>
      <c r="C28" s="3"/>
      <c r="D28" s="3"/>
      <c r="E28" s="3"/>
      <c r="F28" s="3"/>
    </row>
    <row r="29" spans="1:20" ht="15" customHeight="1" x14ac:dyDescent="0.3">
      <c r="B29" s="3"/>
      <c r="C29" s="3"/>
      <c r="D29" s="3"/>
      <c r="E29" s="3"/>
      <c r="F29" s="3"/>
      <c r="G29" s="3"/>
      <c r="H29" s="3"/>
    </row>
    <row r="30" spans="1:20" ht="15" customHeight="1" x14ac:dyDescent="0.3">
      <c r="B30" s="3"/>
      <c r="C30" s="3"/>
      <c r="D30" s="3"/>
      <c r="E30" s="3"/>
      <c r="F30" s="3"/>
      <c r="G30" s="3"/>
      <c r="H30" s="3"/>
    </row>
    <row r="31" spans="1:20" ht="19.95" customHeight="1" x14ac:dyDescent="0.3">
      <c r="B31" s="3"/>
      <c r="C31" s="3"/>
      <c r="D31" s="3"/>
      <c r="E31" s="3"/>
      <c r="F31" s="3"/>
      <c r="G31" s="3"/>
      <c r="H31" s="3"/>
    </row>
    <row r="32" spans="1:20" ht="32.25" customHeight="1" x14ac:dyDescent="0.3">
      <c r="B32" s="3"/>
      <c r="C32" s="3"/>
      <c r="D32" s="3"/>
      <c r="E32" s="3"/>
      <c r="F32" s="3"/>
      <c r="G32" s="3"/>
      <c r="H32" s="3"/>
    </row>
    <row r="33" spans="3:19" ht="25.5" customHeight="1" x14ac:dyDescent="0.3">
      <c r="C33" s="12"/>
      <c r="D33" s="20"/>
      <c r="E33" s="3"/>
      <c r="F33" s="3"/>
      <c r="G33" s="3"/>
      <c r="H33" s="3"/>
      <c r="I33" s="3"/>
    </row>
    <row r="34" spans="3:19" x14ac:dyDescent="0.3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S34" s="7"/>
    </row>
    <row r="35" spans="3:19" x14ac:dyDescent="0.3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S35" s="7"/>
    </row>
    <row r="36" spans="3:19" ht="25.5" customHeight="1" x14ac:dyDescent="0.3">
      <c r="C36" s="3"/>
      <c r="D36" s="3"/>
      <c r="E36" s="3"/>
      <c r="F36" s="3"/>
      <c r="G36" s="3"/>
      <c r="H36" s="3"/>
      <c r="I36" s="3"/>
      <c r="J36" s="3"/>
      <c r="K36" s="131"/>
      <c r="L36" s="3"/>
      <c r="M36" s="3"/>
      <c r="N36" s="3"/>
      <c r="O36" s="3"/>
      <c r="P36" s="3"/>
      <c r="Q36" s="3"/>
      <c r="S36" s="7"/>
    </row>
    <row r="37" spans="3:19" ht="25.5" customHeight="1" x14ac:dyDescent="0.3">
      <c r="C37" s="3"/>
      <c r="D37" s="3"/>
      <c r="E37" s="3"/>
      <c r="F37" s="3"/>
      <c r="G37" s="3"/>
      <c r="H37" s="3"/>
      <c r="I37" s="3"/>
      <c r="J37" s="3"/>
      <c r="K37" s="131"/>
      <c r="L37" s="3"/>
      <c r="M37" s="3"/>
      <c r="N37" s="3"/>
      <c r="O37" s="3"/>
      <c r="P37" s="3"/>
      <c r="Q37" s="3"/>
      <c r="S37" s="7"/>
    </row>
    <row r="38" spans="3:19" ht="27.75" customHeight="1" x14ac:dyDescent="0.3">
      <c r="C38" s="3"/>
      <c r="D38" s="3"/>
      <c r="E38" s="123"/>
      <c r="F38" s="123"/>
      <c r="G38" s="123"/>
      <c r="H38" s="12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3:19" ht="27" customHeight="1" x14ac:dyDescent="0.3">
      <c r="C39" s="3"/>
      <c r="D39" s="3"/>
      <c r="E39" s="123"/>
      <c r="F39" s="123"/>
      <c r="G39" s="123"/>
      <c r="H39" s="12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3:19" ht="15" customHeight="1" x14ac:dyDescent="0.3">
      <c r="C40" s="3"/>
      <c r="D40" s="3"/>
      <c r="E40" s="3"/>
      <c r="F40" s="3"/>
      <c r="G40" s="3"/>
      <c r="H40" s="3"/>
      <c r="I40" s="3"/>
      <c r="J40" s="3"/>
      <c r="K40" s="3"/>
      <c r="L40" s="3"/>
      <c r="M40" s="5"/>
      <c r="N40" s="7"/>
      <c r="O40" s="7"/>
      <c r="P40" s="7"/>
      <c r="Q40" s="5"/>
      <c r="R40" s="5"/>
      <c r="S40" s="3"/>
    </row>
    <row r="41" spans="3:19" x14ac:dyDescent="0.3">
      <c r="M41" s="5"/>
      <c r="N41" s="7"/>
      <c r="O41" s="7"/>
      <c r="P41" s="7"/>
      <c r="Q41" s="5"/>
      <c r="R41" s="5"/>
    </row>
    <row r="42" spans="3:19" x14ac:dyDescent="0.3">
      <c r="M42" s="5"/>
      <c r="N42" s="7"/>
      <c r="O42" s="7"/>
      <c r="P42" s="7"/>
      <c r="Q42" s="5"/>
      <c r="R42" s="5"/>
    </row>
    <row r="43" spans="3:19" x14ac:dyDescent="0.3">
      <c r="M43" s="5"/>
      <c r="N43" s="7"/>
      <c r="O43" s="7"/>
      <c r="P43" s="7"/>
      <c r="Q43" s="5"/>
      <c r="R43" s="5"/>
    </row>
    <row r="44" spans="3:19" x14ac:dyDescent="0.3">
      <c r="M44" s="5"/>
      <c r="N44" s="7"/>
      <c r="O44" s="7"/>
      <c r="P44" s="7"/>
      <c r="Q44" s="5"/>
      <c r="R44" s="5"/>
    </row>
    <row r="45" spans="3:19" x14ac:dyDescent="0.3">
      <c r="M45" s="5"/>
      <c r="N45" s="6"/>
      <c r="O45" s="6"/>
      <c r="P45" s="5"/>
      <c r="Q45" s="5"/>
      <c r="R45" s="5"/>
    </row>
    <row r="46" spans="3:19" x14ac:dyDescent="0.3">
      <c r="M46" s="5"/>
      <c r="N46" s="6"/>
      <c r="O46" s="6"/>
      <c r="P46" s="5"/>
      <c r="Q46" s="5"/>
      <c r="R46" s="5"/>
    </row>
    <row r="49" spans="20:20" x14ac:dyDescent="0.3">
      <c r="T49" s="10"/>
    </row>
  </sheetData>
  <mergeCells count="3">
    <mergeCell ref="K36:K37"/>
    <mergeCell ref="E38:F39"/>
    <mergeCell ref="G38:H39"/>
  </mergeCells>
  <pageMargins left="0.7" right="0.7" top="0.75" bottom="0.75" header="0.3" footer="0.3"/>
  <pageSetup scale="4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97C6-22C5-4B4B-A696-C8A3574CC8D8}">
  <sheetPr>
    <pageSetUpPr fitToPage="1"/>
  </sheetPr>
  <dimension ref="C14:U53"/>
  <sheetViews>
    <sheetView zoomScale="60" zoomScaleNormal="60" workbookViewId="0">
      <selection activeCell="B16" sqref="B16"/>
    </sheetView>
  </sheetViews>
  <sheetFormatPr defaultColWidth="9.109375" defaultRowHeight="14.4" x14ac:dyDescent="0.3"/>
  <cols>
    <col min="1" max="2" width="9.109375" style="1"/>
    <col min="3" max="4" width="17.109375" style="1" customWidth="1"/>
    <col min="5" max="5" width="20.33203125" style="1" customWidth="1"/>
    <col min="6" max="6" width="18.5546875" style="1" customWidth="1"/>
    <col min="7" max="7" width="10.109375" style="1" bestFit="1" customWidth="1"/>
    <col min="8" max="8" width="15" style="1" customWidth="1"/>
    <col min="9" max="9" width="11.5546875" style="1" customWidth="1"/>
    <col min="10" max="11" width="9.109375" style="1"/>
    <col min="12" max="12" width="13.6640625" style="1" customWidth="1"/>
    <col min="13" max="13" width="21.44140625" style="1" customWidth="1"/>
    <col min="14" max="14" width="9.5546875" style="1" customWidth="1"/>
    <col min="15" max="15" width="18.44140625" style="1" customWidth="1"/>
    <col min="16" max="16" width="11.109375" style="1" customWidth="1"/>
    <col min="17" max="16384" width="9.109375" style="1"/>
  </cols>
  <sheetData>
    <row r="14" spans="5:6" ht="24" x14ac:dyDescent="0.35">
      <c r="E14" s="119" t="s">
        <v>59</v>
      </c>
      <c r="F14" s="119" t="s">
        <v>60</v>
      </c>
    </row>
    <row r="15" spans="5:6" ht="24" x14ac:dyDescent="0.35">
      <c r="E15" s="119">
        <v>1</v>
      </c>
      <c r="F15" s="119">
        <v>23</v>
      </c>
    </row>
    <row r="16" spans="5:6" ht="24" x14ac:dyDescent="0.35">
      <c r="E16" s="119">
        <v>2</v>
      </c>
      <c r="F16" s="119">
        <v>17</v>
      </c>
    </row>
    <row r="17" spans="5:21" ht="24" x14ac:dyDescent="0.35">
      <c r="E17" s="119">
        <v>3</v>
      </c>
      <c r="F17" s="119">
        <v>4</v>
      </c>
    </row>
    <row r="18" spans="5:21" ht="24" x14ac:dyDescent="0.35">
      <c r="E18" s="119">
        <v>4</v>
      </c>
      <c r="F18" s="119">
        <v>7</v>
      </c>
    </row>
    <row r="19" spans="5:21" ht="24" x14ac:dyDescent="0.35">
      <c r="E19" s="119">
        <v>5</v>
      </c>
      <c r="F19" s="119">
        <v>17</v>
      </c>
    </row>
    <row r="20" spans="5:21" ht="24" x14ac:dyDescent="0.35">
      <c r="E20" s="119">
        <v>6</v>
      </c>
      <c r="F20" s="119">
        <v>24</v>
      </c>
    </row>
    <row r="21" spans="5:21" ht="24" x14ac:dyDescent="0.35">
      <c r="E21" s="119">
        <v>7</v>
      </c>
      <c r="F21" s="119">
        <v>5</v>
      </c>
    </row>
    <row r="22" spans="5:21" ht="24" x14ac:dyDescent="0.35">
      <c r="E22" s="119">
        <v>8</v>
      </c>
      <c r="F22" s="119">
        <v>1</v>
      </c>
    </row>
    <row r="23" spans="5:21" ht="27" customHeight="1" x14ac:dyDescent="0.35">
      <c r="E23" s="119">
        <v>9</v>
      </c>
      <c r="F23" s="119">
        <v>14</v>
      </c>
    </row>
    <row r="24" spans="5:21" ht="31.5" customHeight="1" x14ac:dyDescent="0.35">
      <c r="E24" s="119">
        <v>10</v>
      </c>
      <c r="F24" s="119">
        <v>23</v>
      </c>
    </row>
    <row r="25" spans="5:21" ht="27" customHeight="1" x14ac:dyDescent="0.35">
      <c r="E25" s="119">
        <v>11</v>
      </c>
      <c r="F25" s="119">
        <v>9</v>
      </c>
    </row>
    <row r="26" spans="5:21" ht="24" customHeight="1" x14ac:dyDescent="0.35">
      <c r="E26" s="119">
        <v>12</v>
      </c>
      <c r="F26" s="119">
        <v>9</v>
      </c>
    </row>
    <row r="27" spans="5:21" ht="21.6" customHeight="1" x14ac:dyDescent="0.35">
      <c r="E27" s="119">
        <v>13</v>
      </c>
      <c r="F27" s="119">
        <v>18</v>
      </c>
    </row>
    <row r="28" spans="5:21" ht="26.4" customHeight="1" x14ac:dyDescent="0.35">
      <c r="E28" s="119">
        <v>14</v>
      </c>
      <c r="F28" s="119">
        <v>21</v>
      </c>
      <c r="R28" s="159">
        <f>0.0333*24+13.404</f>
        <v>14.203200000000001</v>
      </c>
      <c r="S28" s="160"/>
      <c r="T28" s="160"/>
      <c r="U28" s="161"/>
    </row>
    <row r="29" spans="5:21" ht="27" customHeight="1" x14ac:dyDescent="0.35">
      <c r="E29" s="119">
        <v>15</v>
      </c>
      <c r="F29" s="119">
        <v>22</v>
      </c>
      <c r="R29" s="162"/>
      <c r="S29" s="163"/>
      <c r="T29" s="163"/>
      <c r="U29" s="164"/>
    </row>
    <row r="30" spans="5:21" ht="27" customHeight="1" x14ac:dyDescent="0.35">
      <c r="E30" s="119">
        <v>16</v>
      </c>
      <c r="F30" s="119">
        <v>15</v>
      </c>
    </row>
    <row r="31" spans="5:21" ht="23.4" customHeight="1" x14ac:dyDescent="0.35">
      <c r="E31" s="119">
        <v>17</v>
      </c>
      <c r="F31" s="119">
        <v>4</v>
      </c>
    </row>
    <row r="32" spans="5:21" ht="25.2" customHeight="1" x14ac:dyDescent="0.35">
      <c r="E32" s="119">
        <v>18</v>
      </c>
      <c r="F32" s="119">
        <v>1</v>
      </c>
    </row>
    <row r="33" spans="3:19" ht="30" customHeight="1" x14ac:dyDescent="0.35">
      <c r="C33" s="3"/>
      <c r="D33" s="3"/>
      <c r="E33" s="119">
        <v>19</v>
      </c>
      <c r="F33" s="119">
        <v>27</v>
      </c>
      <c r="G33" s="3"/>
      <c r="H33" s="3"/>
      <c r="I33" s="3"/>
      <c r="J33" s="3"/>
      <c r="K33" s="3"/>
    </row>
    <row r="34" spans="3:19" ht="49.2" customHeight="1" x14ac:dyDescent="0.3">
      <c r="H34" s="3"/>
      <c r="I34" s="3"/>
      <c r="J34" s="3"/>
      <c r="K34" s="115"/>
    </row>
    <row r="35" spans="3:19" ht="30" customHeight="1" x14ac:dyDescent="0.3">
      <c r="H35" s="17"/>
      <c r="I35" s="17"/>
      <c r="J35" s="17"/>
      <c r="K35" s="3"/>
    </row>
    <row r="36" spans="3:19" ht="28.2" customHeight="1" x14ac:dyDescent="0.3">
      <c r="H36" s="17"/>
      <c r="I36" s="17"/>
      <c r="J36" s="17"/>
      <c r="K36" s="3"/>
    </row>
    <row r="37" spans="3:19" ht="59.25" customHeight="1" x14ac:dyDescent="0.3">
      <c r="H37" s="17"/>
      <c r="I37" s="17"/>
      <c r="J37" s="17"/>
      <c r="K37" s="3"/>
    </row>
    <row r="38" spans="3:19" ht="21.6" customHeight="1" x14ac:dyDescent="0.3">
      <c r="H38" s="17"/>
      <c r="I38" s="17"/>
      <c r="J38" s="17"/>
    </row>
    <row r="39" spans="3:19" ht="24" customHeight="1" x14ac:dyDescent="0.3">
      <c r="H39" s="17"/>
      <c r="I39" s="17"/>
      <c r="J39" s="17"/>
    </row>
    <row r="40" spans="3:19" ht="23.4" customHeight="1" x14ac:dyDescent="0.3">
      <c r="H40" s="17"/>
      <c r="I40" s="17"/>
      <c r="J40" s="17"/>
    </row>
    <row r="41" spans="3:19" ht="25.2" customHeight="1" x14ac:dyDescent="0.3">
      <c r="H41" s="17"/>
      <c r="I41" s="17"/>
      <c r="J41" s="17"/>
      <c r="M41" s="6"/>
    </row>
    <row r="42" spans="3:19" ht="24.6" customHeight="1" x14ac:dyDescent="0.3">
      <c r="C42" s="17"/>
      <c r="D42" s="17"/>
      <c r="E42" s="17"/>
      <c r="F42" s="17"/>
      <c r="H42" s="17"/>
      <c r="I42" s="17"/>
      <c r="J42" s="17"/>
    </row>
    <row r="43" spans="3:19" ht="50.25" customHeight="1" x14ac:dyDescent="0.3">
      <c r="C43" s="17"/>
      <c r="D43" s="17"/>
      <c r="E43" s="17"/>
      <c r="F43" s="17"/>
      <c r="H43" s="17"/>
      <c r="I43" s="17"/>
      <c r="J43" s="17"/>
    </row>
    <row r="44" spans="3:19" x14ac:dyDescent="0.3">
      <c r="C44" s="17"/>
      <c r="D44" s="17"/>
      <c r="E44" s="17"/>
      <c r="F44" s="17"/>
      <c r="H44" s="17"/>
      <c r="I44" s="17"/>
      <c r="J44" s="17"/>
    </row>
    <row r="45" spans="3:19" x14ac:dyDescent="0.3">
      <c r="C45" s="17"/>
      <c r="D45" s="17"/>
      <c r="E45" s="17"/>
      <c r="F45" s="17"/>
      <c r="Q45" s="18"/>
      <c r="R45" s="18"/>
      <c r="S45" s="18"/>
    </row>
    <row r="46" spans="3:19" ht="25.5" customHeight="1" x14ac:dyDescent="0.3">
      <c r="C46" s="17"/>
      <c r="D46" s="17"/>
      <c r="E46" s="17"/>
      <c r="F46" s="17"/>
      <c r="Q46" s="18"/>
      <c r="R46" s="18"/>
      <c r="S46" s="18"/>
    </row>
    <row r="47" spans="3:19" ht="25.5" customHeight="1" x14ac:dyDescent="0.3">
      <c r="C47" s="17"/>
      <c r="D47" s="17"/>
      <c r="E47" s="17"/>
      <c r="F47" s="17"/>
    </row>
    <row r="48" spans="3:19" ht="27.75" customHeight="1" x14ac:dyDescent="0.3">
      <c r="C48" s="17"/>
      <c r="D48" s="17"/>
      <c r="E48" s="17"/>
      <c r="F48" s="17"/>
    </row>
    <row r="49" spans="3:6" ht="27" customHeight="1" x14ac:dyDescent="0.3">
      <c r="C49" s="17"/>
      <c r="D49" s="17"/>
      <c r="E49" s="17"/>
      <c r="F49" s="17"/>
    </row>
    <row r="50" spans="3:6" ht="26.25" customHeight="1" x14ac:dyDescent="0.3">
      <c r="C50" s="17"/>
      <c r="D50" s="17"/>
      <c r="E50" s="17"/>
      <c r="F50" s="17"/>
    </row>
    <row r="51" spans="3:6" x14ac:dyDescent="0.3">
      <c r="C51" s="17"/>
      <c r="D51" s="17"/>
      <c r="E51" s="17"/>
      <c r="F51" s="17"/>
    </row>
    <row r="52" spans="3:6" ht="27" customHeight="1" x14ac:dyDescent="0.3">
      <c r="C52" s="17"/>
      <c r="D52" s="17"/>
      <c r="E52" s="17"/>
      <c r="F52" s="17"/>
    </row>
    <row r="53" spans="3:6" ht="33" customHeight="1" x14ac:dyDescent="0.3">
      <c r="C53" s="17"/>
      <c r="D53" s="17"/>
      <c r="E53" s="17"/>
      <c r="F53" s="17"/>
    </row>
  </sheetData>
  <mergeCells count="1">
    <mergeCell ref="R28:U29"/>
  </mergeCells>
  <pageMargins left="0.7" right="0.7" top="0.75" bottom="0.75" header="0.3" footer="0.3"/>
  <pageSetup scale="4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C15:S51"/>
  <sheetViews>
    <sheetView zoomScale="60" zoomScaleNormal="60" workbookViewId="0"/>
  </sheetViews>
  <sheetFormatPr defaultColWidth="9.109375" defaultRowHeight="14.4" x14ac:dyDescent="0.3"/>
  <cols>
    <col min="1" max="2" width="9.109375" style="1"/>
    <col min="3" max="4" width="17.109375" style="1" customWidth="1"/>
    <col min="5" max="5" width="20.33203125" style="1" customWidth="1"/>
    <col min="6" max="6" width="18.5546875" style="1" customWidth="1"/>
    <col min="7" max="7" width="10.109375" style="1" bestFit="1" customWidth="1"/>
    <col min="8" max="8" width="15" style="1" customWidth="1"/>
    <col min="9" max="9" width="11.5546875" style="1" customWidth="1"/>
    <col min="10" max="11" width="9.109375" style="1"/>
    <col min="12" max="12" width="13.6640625" style="1" customWidth="1"/>
    <col min="13" max="13" width="21.44140625" style="1" customWidth="1"/>
    <col min="14" max="14" width="9.5546875" style="1" customWidth="1"/>
    <col min="15" max="15" width="18.44140625" style="1" customWidth="1"/>
    <col min="16" max="16" width="11.109375" style="1" customWidth="1"/>
    <col min="17" max="16384" width="9.109375" style="1"/>
  </cols>
  <sheetData>
    <row r="15" spans="5:6" ht="24" x14ac:dyDescent="0.35">
      <c r="E15" s="119" t="s">
        <v>59</v>
      </c>
      <c r="F15" s="119" t="s">
        <v>60</v>
      </c>
    </row>
    <row r="16" spans="5:6" ht="24" x14ac:dyDescent="0.35">
      <c r="E16" s="119">
        <v>1</v>
      </c>
      <c r="F16" s="119">
        <v>23</v>
      </c>
    </row>
    <row r="17" spans="3:11" ht="24" x14ac:dyDescent="0.35">
      <c r="E17" s="119">
        <v>2</v>
      </c>
      <c r="F17" s="119">
        <v>17</v>
      </c>
    </row>
    <row r="18" spans="3:11" ht="24" x14ac:dyDescent="0.35">
      <c r="E18" s="119">
        <v>3</v>
      </c>
      <c r="F18" s="119">
        <v>4</v>
      </c>
    </row>
    <row r="19" spans="3:11" ht="24" x14ac:dyDescent="0.35">
      <c r="E19" s="119">
        <v>4</v>
      </c>
      <c r="F19" s="119">
        <v>7</v>
      </c>
    </row>
    <row r="20" spans="3:11" ht="24" x14ac:dyDescent="0.35">
      <c r="E20" s="119">
        <v>5</v>
      </c>
      <c r="F20" s="119">
        <v>17</v>
      </c>
    </row>
    <row r="21" spans="3:11" ht="28.8" customHeight="1" x14ac:dyDescent="0.35">
      <c r="E21" s="119">
        <v>6</v>
      </c>
      <c r="F21" s="119">
        <v>24</v>
      </c>
    </row>
    <row r="22" spans="3:11" ht="25.2" customHeight="1" x14ac:dyDescent="0.35">
      <c r="E22" s="119">
        <v>7</v>
      </c>
      <c r="F22" s="119">
        <v>5</v>
      </c>
    </row>
    <row r="23" spans="3:11" ht="25.8" customHeight="1" x14ac:dyDescent="0.35">
      <c r="E23" s="119">
        <v>8</v>
      </c>
      <c r="F23" s="119">
        <v>1</v>
      </c>
    </row>
    <row r="24" spans="3:11" ht="31.5" customHeight="1" x14ac:dyDescent="0.35">
      <c r="E24" s="119">
        <v>9</v>
      </c>
      <c r="F24" s="119">
        <v>14</v>
      </c>
    </row>
    <row r="25" spans="3:11" ht="28.2" customHeight="1" x14ac:dyDescent="0.35">
      <c r="E25" s="119">
        <v>10</v>
      </c>
      <c r="F25" s="119">
        <v>23</v>
      </c>
    </row>
    <row r="26" spans="3:11" ht="31.8" customHeight="1" x14ac:dyDescent="0.35">
      <c r="E26" s="119">
        <v>11</v>
      </c>
      <c r="F26" s="119">
        <v>9</v>
      </c>
    </row>
    <row r="27" spans="3:11" ht="30" customHeight="1" x14ac:dyDescent="0.35">
      <c r="E27" s="119">
        <v>12</v>
      </c>
      <c r="F27" s="119">
        <v>9</v>
      </c>
    </row>
    <row r="28" spans="3:11" ht="25.2" customHeight="1" x14ac:dyDescent="0.35">
      <c r="E28" s="119">
        <v>13</v>
      </c>
      <c r="F28" s="119">
        <v>18</v>
      </c>
    </row>
    <row r="29" spans="3:11" ht="28.8" customHeight="1" x14ac:dyDescent="0.35">
      <c r="E29" s="119">
        <v>14</v>
      </c>
      <c r="F29" s="119">
        <v>21</v>
      </c>
    </row>
    <row r="30" spans="3:11" ht="31.2" customHeight="1" x14ac:dyDescent="0.35">
      <c r="E30" s="119">
        <v>15</v>
      </c>
      <c r="F30" s="119">
        <v>22</v>
      </c>
    </row>
    <row r="31" spans="3:11" ht="28.8" customHeight="1" x14ac:dyDescent="0.35">
      <c r="C31" s="3"/>
      <c r="D31" s="3"/>
      <c r="E31" s="119">
        <v>16</v>
      </c>
      <c r="F31" s="119">
        <v>15</v>
      </c>
      <c r="G31" s="3"/>
      <c r="H31" s="3"/>
      <c r="I31" s="3"/>
      <c r="J31" s="3"/>
      <c r="K31" s="3"/>
    </row>
    <row r="32" spans="3:11" ht="30" customHeight="1" x14ac:dyDescent="0.35">
      <c r="E32" s="119">
        <v>17</v>
      </c>
      <c r="F32" s="119">
        <v>4</v>
      </c>
      <c r="H32" s="3"/>
      <c r="I32" s="3"/>
      <c r="J32" s="3"/>
      <c r="K32" s="16"/>
    </row>
    <row r="33" spans="3:19" ht="30" customHeight="1" x14ac:dyDescent="0.35">
      <c r="E33" s="119">
        <v>18</v>
      </c>
      <c r="F33" s="119">
        <v>1</v>
      </c>
      <c r="H33" s="17"/>
      <c r="I33" s="17"/>
      <c r="J33" s="17"/>
      <c r="K33" s="3"/>
    </row>
    <row r="34" spans="3:19" ht="28.2" customHeight="1" x14ac:dyDescent="0.35">
      <c r="E34" s="119">
        <v>19</v>
      </c>
      <c r="F34" s="119">
        <v>27</v>
      </c>
      <c r="H34" s="17"/>
      <c r="I34" s="17"/>
      <c r="J34" s="17"/>
      <c r="K34" s="3"/>
    </row>
    <row r="35" spans="3:19" ht="59.25" customHeight="1" x14ac:dyDescent="0.3">
      <c r="H35" s="17"/>
      <c r="I35" s="17"/>
      <c r="J35" s="17"/>
      <c r="K35" s="3"/>
    </row>
    <row r="36" spans="3:19" ht="21.6" customHeight="1" x14ac:dyDescent="0.3">
      <c r="H36" s="17"/>
      <c r="I36" s="17"/>
      <c r="J36" s="17"/>
    </row>
    <row r="37" spans="3:19" ht="24" customHeight="1" x14ac:dyDescent="0.3">
      <c r="H37" s="17"/>
      <c r="I37" s="17"/>
      <c r="J37" s="17"/>
    </row>
    <row r="38" spans="3:19" ht="23.4" customHeight="1" x14ac:dyDescent="0.3">
      <c r="H38" s="17"/>
      <c r="I38" s="17"/>
      <c r="J38" s="17"/>
    </row>
    <row r="39" spans="3:19" ht="25.2" customHeight="1" x14ac:dyDescent="0.3">
      <c r="H39" s="17"/>
      <c r="I39" s="17"/>
      <c r="J39" s="17"/>
      <c r="M39" s="6"/>
    </row>
    <row r="40" spans="3:19" ht="24.6" customHeight="1" x14ac:dyDescent="0.3">
      <c r="C40" s="17"/>
      <c r="D40" s="17"/>
      <c r="E40" s="17"/>
      <c r="F40" s="17"/>
      <c r="H40" s="17"/>
      <c r="I40" s="17"/>
      <c r="J40" s="17"/>
    </row>
    <row r="41" spans="3:19" ht="50.25" customHeight="1" x14ac:dyDescent="0.3">
      <c r="C41" s="17"/>
      <c r="D41" s="17"/>
      <c r="E41" s="17"/>
      <c r="F41" s="17"/>
      <c r="H41" s="17"/>
      <c r="I41" s="17"/>
      <c r="J41" s="17"/>
    </row>
    <row r="42" spans="3:19" x14ac:dyDescent="0.3">
      <c r="C42" s="17"/>
      <c r="D42" s="17"/>
      <c r="E42" s="17"/>
      <c r="F42" s="17"/>
      <c r="H42" s="17"/>
      <c r="I42" s="17"/>
      <c r="J42" s="17"/>
    </row>
    <row r="43" spans="3:19" x14ac:dyDescent="0.3">
      <c r="C43" s="17"/>
      <c r="D43" s="17"/>
      <c r="E43" s="17"/>
      <c r="F43" s="17"/>
      <c r="Q43" s="18"/>
      <c r="R43" s="18"/>
      <c r="S43" s="18"/>
    </row>
    <row r="44" spans="3:19" ht="25.5" customHeight="1" x14ac:dyDescent="0.3">
      <c r="C44" s="17"/>
      <c r="D44" s="17"/>
      <c r="E44" s="17"/>
      <c r="F44" s="17"/>
      <c r="Q44" s="18"/>
      <c r="R44" s="18"/>
      <c r="S44" s="18"/>
    </row>
    <row r="45" spans="3:19" ht="25.5" customHeight="1" x14ac:dyDescent="0.3">
      <c r="C45" s="17"/>
      <c r="D45" s="17"/>
      <c r="E45" s="17"/>
      <c r="F45" s="17"/>
    </row>
    <row r="46" spans="3:19" ht="27.75" customHeight="1" x14ac:dyDescent="0.3">
      <c r="C46" s="17"/>
      <c r="D46" s="17"/>
      <c r="E46" s="17"/>
      <c r="F46" s="17"/>
    </row>
    <row r="47" spans="3:19" ht="27" customHeight="1" x14ac:dyDescent="0.3">
      <c r="C47" s="17"/>
      <c r="D47" s="17"/>
      <c r="E47" s="17"/>
      <c r="F47" s="17"/>
    </row>
    <row r="48" spans="3:19" ht="26.25" customHeight="1" x14ac:dyDescent="0.3">
      <c r="C48" s="17"/>
      <c r="D48" s="17"/>
      <c r="E48" s="17"/>
      <c r="F48" s="17"/>
    </row>
    <row r="49" spans="3:6" x14ac:dyDescent="0.3">
      <c r="C49" s="17"/>
      <c r="D49" s="17"/>
      <c r="E49" s="17"/>
      <c r="F49" s="17"/>
    </row>
    <row r="50" spans="3:6" ht="27" customHeight="1" x14ac:dyDescent="0.3">
      <c r="C50" s="17"/>
      <c r="D50" s="17"/>
      <c r="E50" s="17"/>
      <c r="F50" s="17"/>
    </row>
    <row r="51" spans="3:6" ht="33" customHeight="1" x14ac:dyDescent="0.3">
      <c r="C51" s="17"/>
      <c r="D51" s="17"/>
      <c r="E51" s="17"/>
      <c r="F51" s="17"/>
    </row>
  </sheetData>
  <pageMargins left="0.7" right="0.7" top="0.75" bottom="0.75" header="0.3" footer="0.3"/>
  <pageSetup scale="4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CF29-ABE6-42AD-A08F-A0BA6A825A7A}">
  <sheetPr>
    <pageSetUpPr fitToPage="1"/>
  </sheetPr>
  <dimension ref="A15:S55"/>
  <sheetViews>
    <sheetView zoomScale="50" zoomScaleNormal="50" workbookViewId="0">
      <selection activeCell="K7" sqref="K7"/>
    </sheetView>
  </sheetViews>
  <sheetFormatPr defaultColWidth="9.109375" defaultRowHeight="14.4" x14ac:dyDescent="0.3"/>
  <cols>
    <col min="1" max="1" width="9.109375" style="1"/>
    <col min="2" max="2" width="17.88671875" style="1" customWidth="1"/>
    <col min="3" max="3" width="17.109375" style="1" customWidth="1"/>
    <col min="4" max="4" width="28.109375" style="1" customWidth="1"/>
    <col min="5" max="5" width="27.5546875" style="1" customWidth="1"/>
    <col min="6" max="6" width="23.6640625" style="1" customWidth="1"/>
    <col min="7" max="7" width="14.88671875" style="1" customWidth="1"/>
    <col min="8" max="8" width="9.109375" style="1"/>
    <col min="9" max="9" width="20.88671875" style="1" customWidth="1"/>
    <col min="10" max="10" width="9.109375" style="1"/>
    <col min="11" max="11" width="27.33203125" style="1" customWidth="1"/>
    <col min="12" max="12" width="9.33203125" style="1" customWidth="1"/>
    <col min="13" max="13" width="24.44140625" style="1" customWidth="1"/>
    <col min="14" max="14" width="8" style="1" customWidth="1"/>
    <col min="15" max="15" width="6.88671875" style="1" customWidth="1"/>
    <col min="16" max="16" width="40" style="1" customWidth="1"/>
    <col min="17" max="17" width="52" style="1" customWidth="1"/>
    <col min="18" max="16384" width="9.109375" style="1"/>
  </cols>
  <sheetData>
    <row r="15" spans="12:19" x14ac:dyDescent="0.3">
      <c r="L15" s="33"/>
      <c r="M15" s="33"/>
      <c r="N15" s="33"/>
      <c r="O15" s="33"/>
      <c r="P15" s="33"/>
      <c r="Q15" s="33"/>
      <c r="R15" s="33"/>
      <c r="S15" s="33"/>
    </row>
    <row r="16" spans="12:19" x14ac:dyDescent="0.3">
      <c r="L16" s="33"/>
      <c r="M16" s="33"/>
      <c r="N16" s="33"/>
      <c r="O16" s="33"/>
      <c r="P16" s="33"/>
      <c r="Q16" s="33"/>
      <c r="R16" s="33"/>
      <c r="S16" s="33"/>
    </row>
    <row r="17" spans="4:19" ht="31.8" x14ac:dyDescent="0.45">
      <c r="L17" s="90" t="s">
        <v>19</v>
      </c>
      <c r="M17" s="169" t="s">
        <v>41</v>
      </c>
      <c r="N17" s="170"/>
      <c r="O17" s="170"/>
      <c r="P17" s="171"/>
      <c r="Q17" s="91"/>
      <c r="R17" s="33"/>
      <c r="S17" s="33"/>
    </row>
    <row r="18" spans="4:19" ht="29.4" x14ac:dyDescent="0.3">
      <c r="L18" s="33"/>
      <c r="M18" s="165" t="s">
        <v>42</v>
      </c>
      <c r="N18" s="166"/>
      <c r="O18" s="166"/>
      <c r="P18" s="167"/>
      <c r="Q18" s="92">
        <v>100000000</v>
      </c>
      <c r="R18" s="33"/>
      <c r="S18" s="33"/>
    </row>
    <row r="19" spans="4:19" ht="29.4" x14ac:dyDescent="0.3">
      <c r="L19" s="33"/>
      <c r="M19" s="165" t="s">
        <v>39</v>
      </c>
      <c r="N19" s="166"/>
      <c r="O19" s="166"/>
      <c r="P19" s="167"/>
      <c r="Q19" s="93">
        <v>0.03</v>
      </c>
      <c r="R19" s="33"/>
      <c r="S19" s="33"/>
    </row>
    <row r="20" spans="4:19" ht="29.4" x14ac:dyDescent="0.3">
      <c r="L20" s="33"/>
      <c r="M20" s="165" t="s">
        <v>40</v>
      </c>
      <c r="N20" s="166"/>
      <c r="O20" s="166"/>
      <c r="P20" s="167"/>
      <c r="Q20" s="94">
        <v>40</v>
      </c>
      <c r="R20" s="33"/>
      <c r="S20" s="33"/>
    </row>
    <row r="21" spans="4:19" ht="29.4" x14ac:dyDescent="0.3">
      <c r="L21" s="33"/>
      <c r="M21" s="165" t="s">
        <v>41</v>
      </c>
      <c r="N21" s="166"/>
      <c r="O21" s="166"/>
      <c r="P21" s="167"/>
      <c r="Q21" s="95">
        <f>PV(3%,40,0,-100000000,0)</f>
        <v>30655684.077380687</v>
      </c>
      <c r="R21" s="33"/>
      <c r="S21" s="33"/>
    </row>
    <row r="22" spans="4:19" x14ac:dyDescent="0.3">
      <c r="L22" s="33"/>
      <c r="M22" s="33"/>
      <c r="N22" s="33"/>
      <c r="O22" s="33"/>
      <c r="P22" s="33"/>
      <c r="Q22" s="33"/>
      <c r="R22" s="33"/>
      <c r="S22" s="33"/>
    </row>
    <row r="23" spans="4:19" x14ac:dyDescent="0.3">
      <c r="L23" s="33"/>
      <c r="M23" s="33"/>
      <c r="N23" s="33"/>
      <c r="O23" s="33"/>
      <c r="P23" s="33"/>
      <c r="Q23" s="33"/>
      <c r="R23" s="33"/>
      <c r="S23" s="33"/>
    </row>
    <row r="24" spans="4:19" ht="29.4" x14ac:dyDescent="0.45">
      <c r="L24" s="33"/>
      <c r="M24" s="96"/>
      <c r="N24" s="96"/>
      <c r="O24" s="96"/>
      <c r="P24" s="97"/>
      <c r="Q24" s="97"/>
      <c r="R24" s="33"/>
      <c r="S24" s="33"/>
    </row>
    <row r="25" spans="4:19" ht="42" customHeight="1" x14ac:dyDescent="0.45">
      <c r="D25" s="168"/>
      <c r="E25" s="168"/>
      <c r="F25" s="168"/>
      <c r="L25" s="90" t="s">
        <v>20</v>
      </c>
      <c r="M25" s="169" t="s">
        <v>63</v>
      </c>
      <c r="N25" s="170"/>
      <c r="O25" s="170"/>
      <c r="P25" s="171"/>
      <c r="Q25" s="91"/>
      <c r="R25" s="33"/>
      <c r="S25" s="33"/>
    </row>
    <row r="26" spans="4:19" ht="36" customHeight="1" x14ac:dyDescent="0.3">
      <c r="D26" s="168"/>
      <c r="E26" s="168"/>
      <c r="F26" s="168"/>
      <c r="L26" s="33"/>
      <c r="M26" s="165" t="s">
        <v>64</v>
      </c>
      <c r="N26" s="166"/>
      <c r="O26" s="166"/>
      <c r="P26" s="167"/>
      <c r="Q26" s="92">
        <v>100</v>
      </c>
      <c r="R26" s="33"/>
      <c r="S26" s="33"/>
    </row>
    <row r="27" spans="4:19" ht="29.4" x14ac:dyDescent="0.3">
      <c r="L27" s="33"/>
      <c r="M27" s="165" t="s">
        <v>39</v>
      </c>
      <c r="N27" s="166"/>
      <c r="O27" s="166"/>
      <c r="P27" s="167"/>
      <c r="Q27" s="189">
        <v>0.12</v>
      </c>
      <c r="R27" s="33"/>
      <c r="S27" s="33"/>
    </row>
    <row r="28" spans="4:19" ht="29.4" x14ac:dyDescent="0.3">
      <c r="L28" s="33"/>
      <c r="M28" s="165" t="s">
        <v>40</v>
      </c>
      <c r="N28" s="166"/>
      <c r="O28" s="166"/>
      <c r="P28" s="167"/>
      <c r="Q28" s="94">
        <v>2</v>
      </c>
      <c r="R28" s="33"/>
      <c r="S28" s="33"/>
    </row>
    <row r="29" spans="4:19" ht="29.4" x14ac:dyDescent="0.3">
      <c r="L29" s="33"/>
      <c r="M29" s="165" t="s">
        <v>63</v>
      </c>
      <c r="N29" s="166"/>
      <c r="O29" s="166"/>
      <c r="P29" s="167"/>
      <c r="Q29" s="95">
        <f>FV(0.12,2,0,-100,0)</f>
        <v>125.44000000000001</v>
      </c>
      <c r="R29" s="33"/>
      <c r="S29" s="33"/>
    </row>
    <row r="30" spans="4:19" x14ac:dyDescent="0.3">
      <c r="L30" s="33"/>
      <c r="M30" s="33"/>
      <c r="N30" s="33"/>
      <c r="O30" s="33"/>
      <c r="P30" s="33"/>
      <c r="Q30" s="33"/>
      <c r="R30" s="33"/>
      <c r="S30" s="33"/>
    </row>
    <row r="31" spans="4:19" x14ac:dyDescent="0.3">
      <c r="L31" s="33"/>
      <c r="M31" s="33"/>
      <c r="N31" s="33"/>
      <c r="O31" s="33"/>
      <c r="P31" s="33"/>
      <c r="Q31" s="33"/>
      <c r="R31" s="33"/>
      <c r="S31" s="33"/>
    </row>
    <row r="32" spans="4:19" x14ac:dyDescent="0.3">
      <c r="L32" s="33"/>
      <c r="M32" s="33"/>
      <c r="N32" s="33"/>
      <c r="O32" s="33"/>
      <c r="P32" s="33"/>
      <c r="Q32" s="33"/>
      <c r="R32" s="33"/>
      <c r="S32" s="33"/>
    </row>
    <row r="33" spans="1:16" ht="15" customHeight="1" x14ac:dyDescent="0.3"/>
    <row r="34" spans="1:16" ht="27.75" customHeight="1" x14ac:dyDescent="0.3">
      <c r="A34" s="3"/>
      <c r="B34" s="3"/>
    </row>
    <row r="35" spans="1:16" ht="30.6" customHeight="1" x14ac:dyDescent="0.3">
      <c r="A35" s="3"/>
      <c r="B35" s="3"/>
    </row>
    <row r="36" spans="1:16" s="15" customFormat="1" ht="71.400000000000006" customHeight="1" x14ac:dyDescent="0.3">
      <c r="A36" s="14"/>
      <c r="B36" s="14"/>
      <c r="C36" s="1"/>
      <c r="D36" s="1"/>
      <c r="E36" s="1"/>
      <c r="F36" s="1"/>
      <c r="I36" s="1"/>
      <c r="J36" s="1"/>
      <c r="K36" s="1"/>
      <c r="L36" s="1"/>
    </row>
    <row r="37" spans="1:16" ht="51" customHeight="1" x14ac:dyDescent="0.3">
      <c r="A37" s="3"/>
      <c r="B37" s="3"/>
      <c r="H37" s="15"/>
    </row>
    <row r="38" spans="1:16" ht="46.5" customHeight="1" x14ac:dyDescent="0.3">
      <c r="A38" s="3"/>
      <c r="B38" s="3"/>
      <c r="H38" s="15"/>
    </row>
    <row r="39" spans="1:16" ht="43.5" customHeight="1" x14ac:dyDescent="0.3">
      <c r="A39" s="3"/>
      <c r="B39" s="3"/>
      <c r="H39" s="15"/>
    </row>
    <row r="40" spans="1:16" ht="15" customHeight="1" x14ac:dyDescent="0.3">
      <c r="B40" s="3"/>
      <c r="G40" s="3"/>
      <c r="H40" s="15"/>
    </row>
    <row r="41" spans="1:16" ht="15" customHeight="1" x14ac:dyDescent="0.3">
      <c r="B41" s="3"/>
      <c r="G41" s="3"/>
      <c r="H41" s="3"/>
    </row>
    <row r="42" spans="1:16" ht="39.6" customHeight="1" x14ac:dyDescent="0.3">
      <c r="G42" s="3"/>
      <c r="H42" s="3"/>
    </row>
    <row r="43" spans="1:16" ht="45.6" customHeight="1" x14ac:dyDescent="0.3">
      <c r="G43" s="3"/>
      <c r="H43" s="3"/>
    </row>
    <row r="44" spans="1:16" ht="46.95" customHeight="1" x14ac:dyDescent="0.3">
      <c r="G44" s="3"/>
      <c r="H44" s="3"/>
    </row>
    <row r="45" spans="1:16" ht="43.95" customHeight="1" x14ac:dyDescent="0.3">
      <c r="G45" s="3"/>
      <c r="H45" s="3"/>
    </row>
    <row r="46" spans="1:16" ht="15" customHeight="1" x14ac:dyDescent="0.3">
      <c r="C46" s="3"/>
      <c r="D46" s="3"/>
      <c r="E46" s="3"/>
      <c r="F46" s="3"/>
      <c r="G46" s="3"/>
      <c r="H46" s="3"/>
    </row>
    <row r="48" spans="1:16" x14ac:dyDescent="0.3">
      <c r="L48" s="5"/>
      <c r="M48" s="7"/>
      <c r="N48" s="7"/>
      <c r="O48" s="5"/>
      <c r="P48" s="5"/>
    </row>
    <row r="49" spans="12:18" x14ac:dyDescent="0.3">
      <c r="L49" s="5"/>
      <c r="M49" s="7"/>
      <c r="N49" s="7"/>
      <c r="O49" s="5"/>
      <c r="P49" s="5"/>
    </row>
    <row r="50" spans="12:18" x14ac:dyDescent="0.3">
      <c r="L50" s="5"/>
      <c r="M50" s="7"/>
      <c r="N50" s="7"/>
      <c r="O50" s="5"/>
      <c r="P50" s="5"/>
    </row>
    <row r="51" spans="12:18" x14ac:dyDescent="0.3">
      <c r="L51" s="5"/>
      <c r="M51" s="6"/>
      <c r="N51" s="5"/>
      <c r="O51" s="5"/>
      <c r="P51" s="5"/>
    </row>
    <row r="52" spans="12:18" x14ac:dyDescent="0.3">
      <c r="L52" s="5"/>
      <c r="M52" s="6"/>
      <c r="N52" s="5"/>
      <c r="O52" s="5"/>
      <c r="P52" s="5"/>
    </row>
    <row r="55" spans="12:18" x14ac:dyDescent="0.3">
      <c r="R55" s="10"/>
    </row>
  </sheetData>
  <mergeCells count="11">
    <mergeCell ref="D25:F26"/>
    <mergeCell ref="M25:P25"/>
    <mergeCell ref="M26:P26"/>
    <mergeCell ref="M17:P17"/>
    <mergeCell ref="M18:P18"/>
    <mergeCell ref="M19:P19"/>
    <mergeCell ref="M20:P20"/>
    <mergeCell ref="M21:P21"/>
    <mergeCell ref="M27:P27"/>
    <mergeCell ref="M28:P28"/>
    <mergeCell ref="M29:P29"/>
  </mergeCells>
  <pageMargins left="0.7" right="0.7" top="0.75" bottom="0.75" header="0.3" footer="0.3"/>
  <pageSetup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5:T52"/>
  <sheetViews>
    <sheetView zoomScale="60" zoomScaleNormal="60" workbookViewId="0"/>
  </sheetViews>
  <sheetFormatPr defaultColWidth="9.109375" defaultRowHeight="14.4" x14ac:dyDescent="0.3"/>
  <cols>
    <col min="1" max="1" width="9.109375" style="1"/>
    <col min="2" max="2" width="24.77734375" style="1" customWidth="1"/>
    <col min="3" max="3" width="30.33203125" style="1" customWidth="1"/>
    <col min="4" max="5" width="14.109375" style="1" customWidth="1"/>
    <col min="6" max="6" width="14" style="1" customWidth="1"/>
    <col min="7" max="7" width="14.109375" style="1" customWidth="1"/>
    <col min="8" max="11" width="9.109375" style="1"/>
    <col min="12" max="12" width="13.6640625" style="1" customWidth="1"/>
    <col min="13" max="13" width="6.44140625" style="1" customWidth="1"/>
    <col min="14" max="14" width="9.109375" style="1" customWidth="1"/>
    <col min="15" max="15" width="8.33203125" style="1" customWidth="1"/>
    <col min="16" max="16" width="9.44140625" style="1" customWidth="1"/>
    <col min="17" max="17" width="8.6640625" style="1" customWidth="1"/>
    <col min="18" max="18" width="7.6640625" style="1" customWidth="1"/>
    <col min="19" max="19" width="8.5546875" style="1" customWidth="1"/>
    <col min="20" max="20" width="8.33203125" style="1" customWidth="1"/>
    <col min="21" max="21" width="8" style="1" customWidth="1"/>
    <col min="22" max="22" width="7.6640625" style="1" customWidth="1"/>
    <col min="23" max="23" width="8" style="1" customWidth="1"/>
    <col min="24" max="25" width="6.88671875" style="1" customWidth="1"/>
    <col min="26" max="16384" width="9.109375" style="1"/>
  </cols>
  <sheetData>
    <row r="25" spans="1:6" x14ac:dyDescent="0.3">
      <c r="A25" s="3"/>
      <c r="B25" s="3"/>
      <c r="C25" s="3"/>
    </row>
    <row r="26" spans="1:6" x14ac:dyDescent="0.3">
      <c r="A26" s="3"/>
      <c r="B26" s="3"/>
      <c r="C26" s="3"/>
    </row>
    <row r="27" spans="1:6" ht="15" customHeight="1" x14ac:dyDescent="0.3">
      <c r="A27" s="3"/>
      <c r="B27" s="3"/>
      <c r="C27" s="3"/>
    </row>
    <row r="28" spans="1:6" ht="15" customHeight="1" x14ac:dyDescent="0.3">
      <c r="A28" s="3"/>
      <c r="B28" s="3"/>
      <c r="C28" s="3"/>
    </row>
    <row r="29" spans="1:6" x14ac:dyDescent="0.3">
      <c r="A29" s="3"/>
    </row>
    <row r="30" spans="1:6" ht="27.75" customHeight="1" x14ac:dyDescent="0.35">
      <c r="A30" s="3"/>
      <c r="B30" s="22"/>
      <c r="C30" s="124" t="s">
        <v>8</v>
      </c>
      <c r="D30" s="125"/>
      <c r="E30" s="125"/>
      <c r="F30" s="126"/>
    </row>
    <row r="31" spans="1:6" ht="28.5" customHeight="1" x14ac:dyDescent="0.35">
      <c r="A31" s="3"/>
      <c r="B31" s="23" t="s">
        <v>9</v>
      </c>
      <c r="C31" s="24">
        <v>1</v>
      </c>
      <c r="D31" s="24">
        <v>2</v>
      </c>
      <c r="E31" s="24">
        <v>3</v>
      </c>
      <c r="F31" s="24">
        <v>4</v>
      </c>
    </row>
    <row r="32" spans="1:6" ht="30" customHeight="1" x14ac:dyDescent="0.35">
      <c r="B32" s="22" t="s">
        <v>10</v>
      </c>
      <c r="C32" s="25">
        <v>50</v>
      </c>
      <c r="D32" s="25">
        <v>102</v>
      </c>
      <c r="E32" s="25">
        <v>30</v>
      </c>
      <c r="F32" s="25">
        <v>58</v>
      </c>
    </row>
    <row r="33" spans="2:18" ht="32.25" customHeight="1" x14ac:dyDescent="0.35">
      <c r="B33" s="22" t="s">
        <v>11</v>
      </c>
      <c r="C33" s="25">
        <v>60</v>
      </c>
      <c r="D33" s="25">
        <v>94</v>
      </c>
      <c r="E33" s="25">
        <v>20</v>
      </c>
      <c r="F33" s="25">
        <v>62</v>
      </c>
    </row>
    <row r="34" spans="2:18" ht="30.75" customHeight="1" x14ac:dyDescent="0.35">
      <c r="B34" s="22" t="s">
        <v>12</v>
      </c>
      <c r="C34" s="25">
        <v>45</v>
      </c>
      <c r="D34" s="25">
        <v>90</v>
      </c>
      <c r="E34" s="25">
        <v>50</v>
      </c>
      <c r="F34" s="25">
        <v>74</v>
      </c>
    </row>
    <row r="35" spans="2:18" ht="33" customHeight="1" x14ac:dyDescent="0.35">
      <c r="B35" s="22" t="s">
        <v>13</v>
      </c>
      <c r="C35" s="25">
        <v>55</v>
      </c>
      <c r="D35" s="25">
        <v>82</v>
      </c>
      <c r="E35" s="25">
        <v>20</v>
      </c>
      <c r="F35" s="28">
        <v>70</v>
      </c>
    </row>
    <row r="36" spans="2:18" ht="30.75" customHeight="1" x14ac:dyDescent="0.35">
      <c r="B36" s="29" t="s">
        <v>17</v>
      </c>
      <c r="C36" s="30">
        <v>0.1</v>
      </c>
      <c r="D36" s="30">
        <v>0.25</v>
      </c>
      <c r="E36" s="30">
        <v>0.4</v>
      </c>
      <c r="F36" s="30">
        <v>0.25</v>
      </c>
    </row>
    <row r="37" spans="2:18" ht="25.5" customHeight="1" x14ac:dyDescent="0.3">
      <c r="C37" s="12"/>
      <c r="D37" s="12"/>
      <c r="E37" s="12"/>
      <c r="F37" s="12"/>
      <c r="G37" s="3"/>
      <c r="H37" s="3"/>
      <c r="I37" s="3"/>
      <c r="J37" s="2"/>
      <c r="K37" s="3"/>
      <c r="L37" s="3"/>
      <c r="M37" s="3"/>
    </row>
    <row r="38" spans="2:18" x14ac:dyDescent="0.3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8" ht="17.399999999999999" customHeight="1" x14ac:dyDescent="0.3">
      <c r="C39" s="3"/>
      <c r="D39" s="3"/>
      <c r="E39" s="3"/>
      <c r="F39" s="3"/>
      <c r="G39" s="3"/>
      <c r="H39" s="3"/>
      <c r="I39" s="3"/>
      <c r="J39" s="3"/>
      <c r="K39" s="131"/>
      <c r="L39" s="3"/>
      <c r="M39" s="3"/>
      <c r="N39" s="3"/>
      <c r="O39" s="3"/>
      <c r="P39" s="3"/>
    </row>
    <row r="40" spans="2:18" ht="17.399999999999999" customHeight="1" x14ac:dyDescent="0.3">
      <c r="C40" s="3"/>
      <c r="D40" s="3"/>
      <c r="E40" s="3"/>
      <c r="F40" s="3"/>
      <c r="G40" s="3"/>
      <c r="H40" s="3"/>
      <c r="I40" s="3"/>
      <c r="J40" s="3"/>
      <c r="K40" s="131"/>
      <c r="L40" s="3"/>
      <c r="M40" s="3"/>
      <c r="N40" s="3"/>
      <c r="O40" s="3"/>
      <c r="P40" s="3"/>
    </row>
    <row r="41" spans="2:18" ht="16.95" customHeight="1" x14ac:dyDescent="0.3">
      <c r="C41" s="3"/>
      <c r="D41" s="3"/>
      <c r="E41" s="123"/>
      <c r="F41" s="123"/>
      <c r="G41" s="123"/>
      <c r="H41" s="123"/>
      <c r="I41" s="3"/>
      <c r="J41" s="3"/>
      <c r="K41" s="3"/>
      <c r="L41" s="3"/>
      <c r="M41" s="3"/>
      <c r="N41" s="3"/>
      <c r="O41" s="3"/>
      <c r="P41" s="3"/>
    </row>
    <row r="42" spans="2:18" ht="21" customHeight="1" x14ac:dyDescent="0.3">
      <c r="C42" s="3"/>
      <c r="D42" s="3"/>
      <c r="E42" s="123"/>
      <c r="F42" s="123"/>
      <c r="G42" s="123"/>
      <c r="H42" s="123"/>
      <c r="I42" s="3"/>
      <c r="J42" s="3"/>
      <c r="K42" s="3"/>
      <c r="L42" s="3"/>
      <c r="M42" s="3"/>
      <c r="N42" s="3"/>
      <c r="O42" s="3"/>
      <c r="P42" s="3"/>
    </row>
    <row r="43" spans="2:18" ht="15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5"/>
      <c r="N43" s="7"/>
      <c r="O43" s="7"/>
      <c r="P43" s="7"/>
    </row>
    <row r="44" spans="2:18" x14ac:dyDescent="0.3">
      <c r="M44" s="5"/>
      <c r="N44" s="7"/>
      <c r="O44" s="7"/>
      <c r="P44" s="7"/>
    </row>
    <row r="45" spans="2:18" x14ac:dyDescent="0.3">
      <c r="M45" s="5"/>
      <c r="N45" s="7"/>
      <c r="O45" s="7"/>
      <c r="P45" s="7"/>
      <c r="Q45" s="5"/>
      <c r="R45" s="5"/>
    </row>
    <row r="46" spans="2:18" x14ac:dyDescent="0.3">
      <c r="M46" s="5"/>
      <c r="N46" s="7"/>
      <c r="O46" s="7"/>
      <c r="P46" s="7"/>
      <c r="Q46" s="5"/>
      <c r="R46" s="5"/>
    </row>
    <row r="47" spans="2:18" x14ac:dyDescent="0.3">
      <c r="M47" s="5"/>
      <c r="N47" s="7"/>
      <c r="O47" s="7"/>
      <c r="P47" s="7"/>
      <c r="Q47" s="5"/>
      <c r="R47" s="5"/>
    </row>
    <row r="48" spans="2:18" x14ac:dyDescent="0.3">
      <c r="M48" s="5"/>
      <c r="N48" s="6"/>
      <c r="O48" s="6"/>
      <c r="P48" s="5"/>
      <c r="Q48" s="5"/>
      <c r="R48" s="5"/>
    </row>
    <row r="49" spans="13:20" x14ac:dyDescent="0.3">
      <c r="M49" s="5"/>
      <c r="N49" s="6"/>
      <c r="O49" s="6"/>
      <c r="P49" s="5"/>
      <c r="Q49" s="5"/>
      <c r="R49" s="5"/>
    </row>
    <row r="52" spans="13:20" x14ac:dyDescent="0.3">
      <c r="T52" s="10"/>
    </row>
  </sheetData>
  <mergeCells count="4">
    <mergeCell ref="K39:K40"/>
    <mergeCell ref="E41:F42"/>
    <mergeCell ref="G41:H42"/>
    <mergeCell ref="C30:F30"/>
  </mergeCells>
  <pageMargins left="0.7" right="0.7" top="0.75" bottom="0.75" header="0.3" footer="0.3"/>
  <pageSetup scale="53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5:U62"/>
  <sheetViews>
    <sheetView zoomScale="50" zoomScaleNormal="5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17.109375" style="1" customWidth="1"/>
    <col min="4" max="4" width="28.109375" style="1" customWidth="1"/>
    <col min="5" max="5" width="27.5546875" style="1" customWidth="1"/>
    <col min="6" max="6" width="23.6640625" style="1" customWidth="1"/>
    <col min="7" max="7" width="14.88671875" style="1" customWidth="1"/>
    <col min="8" max="8" width="9.109375" style="1"/>
    <col min="9" max="9" width="20.88671875" style="1" customWidth="1"/>
    <col min="10" max="10" width="9.109375" style="1"/>
    <col min="11" max="11" width="27.33203125" style="1" customWidth="1"/>
    <col min="12" max="12" width="9.33203125" style="1" customWidth="1"/>
    <col min="13" max="13" width="24.44140625" style="1" customWidth="1"/>
    <col min="14" max="14" width="8" style="1" customWidth="1"/>
    <col min="15" max="15" width="6.88671875" style="1" customWidth="1"/>
    <col min="16" max="16" width="40" style="1" customWidth="1"/>
    <col min="17" max="17" width="52" style="1" customWidth="1"/>
    <col min="18" max="16384" width="9.109375" style="1"/>
  </cols>
  <sheetData>
    <row r="15" spans="12:19" x14ac:dyDescent="0.3">
      <c r="L15" s="33"/>
      <c r="M15" s="33"/>
      <c r="N15" s="33"/>
      <c r="O15" s="33"/>
      <c r="P15" s="33"/>
      <c r="Q15" s="33"/>
      <c r="R15" s="33"/>
      <c r="S15" s="33"/>
    </row>
    <row r="16" spans="12:19" x14ac:dyDescent="0.3">
      <c r="L16" s="33"/>
      <c r="S16" s="33"/>
    </row>
    <row r="17" spans="4:21" ht="31.8" x14ac:dyDescent="0.3">
      <c r="L17" s="90"/>
    </row>
    <row r="18" spans="4:21" x14ac:dyDescent="0.3">
      <c r="L18" s="33"/>
    </row>
    <row r="19" spans="4:21" x14ac:dyDescent="0.3">
      <c r="L19" s="33"/>
    </row>
    <row r="20" spans="4:21" x14ac:dyDescent="0.3">
      <c r="L20" s="33"/>
    </row>
    <row r="21" spans="4:21" x14ac:dyDescent="0.3">
      <c r="L21" s="33"/>
    </row>
    <row r="22" spans="4:21" x14ac:dyDescent="0.3">
      <c r="L22" s="33"/>
    </row>
    <row r="23" spans="4:21" x14ac:dyDescent="0.3">
      <c r="L23" s="33"/>
    </row>
    <row r="24" spans="4:21" ht="31.2" x14ac:dyDescent="0.6">
      <c r="L24" s="33"/>
      <c r="U24" s="89"/>
    </row>
    <row r="25" spans="4:21" ht="33.75" customHeight="1" x14ac:dyDescent="0.5">
      <c r="L25" s="90"/>
      <c r="U25" s="88"/>
    </row>
    <row r="26" spans="4:21" ht="33" customHeight="1" x14ac:dyDescent="0.3">
      <c r="L26" s="33"/>
    </row>
    <row r="27" spans="4:21" ht="31.5" customHeight="1" x14ac:dyDescent="0.3">
      <c r="L27" s="33"/>
    </row>
    <row r="28" spans="4:21" ht="34.5" customHeight="1" x14ac:dyDescent="0.3">
      <c r="L28" s="33"/>
    </row>
    <row r="29" spans="4:21" ht="31.5" customHeight="1" x14ac:dyDescent="0.3">
      <c r="L29" s="33"/>
    </row>
    <row r="30" spans="4:21" x14ac:dyDescent="0.3">
      <c r="L30" s="33"/>
    </row>
    <row r="31" spans="4:21" x14ac:dyDescent="0.3">
      <c r="L31" s="33"/>
    </row>
    <row r="32" spans="4:21" ht="42" customHeight="1" x14ac:dyDescent="0.3">
      <c r="D32" s="168"/>
      <c r="E32" s="168"/>
      <c r="F32" s="168"/>
      <c r="L32" s="90"/>
    </row>
    <row r="33" spans="1:12" ht="36" customHeight="1" x14ac:dyDescent="0.3">
      <c r="D33" s="168"/>
      <c r="E33" s="168"/>
      <c r="F33" s="168"/>
      <c r="L33" s="33"/>
    </row>
    <row r="34" spans="1:12" x14ac:dyDescent="0.3">
      <c r="L34" s="33"/>
    </row>
    <row r="35" spans="1:12" x14ac:dyDescent="0.3">
      <c r="L35" s="33"/>
    </row>
    <row r="36" spans="1:12" x14ac:dyDescent="0.3">
      <c r="L36" s="33"/>
    </row>
    <row r="37" spans="1:12" x14ac:dyDescent="0.3">
      <c r="L37" s="33"/>
    </row>
    <row r="38" spans="1:12" x14ac:dyDescent="0.3">
      <c r="L38" s="33"/>
    </row>
    <row r="39" spans="1:12" x14ac:dyDescent="0.3">
      <c r="L39" s="33"/>
    </row>
    <row r="40" spans="1:12" ht="15" customHeight="1" x14ac:dyDescent="0.3"/>
    <row r="41" spans="1:12" ht="27.75" customHeight="1" x14ac:dyDescent="0.3">
      <c r="A41" s="3"/>
      <c r="B41" s="3"/>
    </row>
    <row r="42" spans="1:12" ht="30.6" customHeight="1" x14ac:dyDescent="0.3">
      <c r="A42" s="3"/>
      <c r="B42" s="3"/>
    </row>
    <row r="43" spans="1:12" s="15" customFormat="1" ht="71.400000000000006" customHeight="1" x14ac:dyDescent="0.3">
      <c r="A43" s="14"/>
      <c r="B43" s="14"/>
      <c r="C43" s="1"/>
      <c r="D43" s="1"/>
      <c r="E43" s="1"/>
      <c r="F43" s="1"/>
      <c r="I43" s="1"/>
      <c r="J43" s="1"/>
      <c r="K43" s="1"/>
      <c r="L43" s="1"/>
    </row>
    <row r="44" spans="1:12" ht="51" customHeight="1" x14ac:dyDescent="0.3">
      <c r="A44" s="3"/>
      <c r="B44" s="3"/>
      <c r="H44" s="15"/>
    </row>
    <row r="45" spans="1:12" ht="46.5" customHeight="1" x14ac:dyDescent="0.3">
      <c r="A45" s="3"/>
      <c r="B45" s="3"/>
      <c r="H45" s="15"/>
    </row>
    <row r="46" spans="1:12" ht="43.5" customHeight="1" x14ac:dyDescent="0.3">
      <c r="A46" s="3"/>
      <c r="B46" s="3"/>
      <c r="H46" s="15"/>
    </row>
    <row r="47" spans="1:12" ht="15" customHeight="1" x14ac:dyDescent="0.3">
      <c r="B47" s="3"/>
      <c r="G47" s="3"/>
      <c r="H47" s="15"/>
    </row>
    <row r="48" spans="1:12" ht="15" customHeight="1" x14ac:dyDescent="0.3">
      <c r="B48" s="3"/>
      <c r="G48" s="3"/>
      <c r="H48" s="3"/>
    </row>
    <row r="49" spans="3:18" ht="39.6" customHeight="1" x14ac:dyDescent="0.3">
      <c r="G49" s="3"/>
      <c r="H49" s="3"/>
    </row>
    <row r="50" spans="3:18" ht="45.6" customHeight="1" x14ac:dyDescent="0.3">
      <c r="G50" s="3"/>
      <c r="H50" s="3"/>
    </row>
    <row r="51" spans="3:18" ht="46.95" customHeight="1" x14ac:dyDescent="0.3">
      <c r="G51" s="3"/>
      <c r="H51" s="3"/>
    </row>
    <row r="52" spans="3:18" ht="43.95" customHeight="1" x14ac:dyDescent="0.3">
      <c r="G52" s="3"/>
      <c r="H52" s="3"/>
    </row>
    <row r="53" spans="3:18" ht="15" customHeight="1" x14ac:dyDescent="0.3">
      <c r="C53" s="3"/>
      <c r="D53" s="3"/>
      <c r="E53" s="3"/>
      <c r="F53" s="3"/>
      <c r="G53" s="3"/>
      <c r="H53" s="3"/>
    </row>
    <row r="55" spans="3:18" x14ac:dyDescent="0.3">
      <c r="L55" s="5"/>
      <c r="M55" s="7"/>
      <c r="N55" s="7"/>
      <c r="O55" s="5"/>
      <c r="P55" s="5"/>
    </row>
    <row r="56" spans="3:18" x14ac:dyDescent="0.3">
      <c r="L56" s="5"/>
      <c r="M56" s="7"/>
      <c r="N56" s="7"/>
      <c r="O56" s="5"/>
      <c r="P56" s="5"/>
    </row>
    <row r="57" spans="3:18" x14ac:dyDescent="0.3">
      <c r="L57" s="5"/>
      <c r="M57" s="7"/>
      <c r="N57" s="7"/>
      <c r="O57" s="5"/>
      <c r="P57" s="5"/>
    </row>
    <row r="58" spans="3:18" x14ac:dyDescent="0.3">
      <c r="L58" s="5"/>
      <c r="M58" s="6"/>
      <c r="N58" s="5"/>
      <c r="O58" s="5"/>
      <c r="P58" s="5"/>
    </row>
    <row r="59" spans="3:18" x14ac:dyDescent="0.3">
      <c r="L59" s="5"/>
      <c r="M59" s="6"/>
      <c r="N59" s="5"/>
      <c r="O59" s="5"/>
      <c r="P59" s="5"/>
    </row>
    <row r="62" spans="3:18" x14ac:dyDescent="0.3">
      <c r="R62" s="10"/>
    </row>
  </sheetData>
  <mergeCells count="1">
    <mergeCell ref="D32:F33"/>
  </mergeCells>
  <pageMargins left="0.7" right="0.7" top="0.75" bottom="0.75" header="0.3" footer="0.3"/>
  <pageSetup scale="3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204E8-16F0-4D87-A02A-EFF32E8C1CCC}">
  <sheetPr>
    <pageSetUpPr fitToPage="1"/>
  </sheetPr>
  <dimension ref="A15:U62"/>
  <sheetViews>
    <sheetView zoomScale="50" zoomScaleNormal="50" workbookViewId="0">
      <selection activeCell="D13" sqref="D13"/>
    </sheetView>
  </sheetViews>
  <sheetFormatPr defaultColWidth="9.109375" defaultRowHeight="14.4" x14ac:dyDescent="0.3"/>
  <cols>
    <col min="1" max="1" width="9.109375" style="1"/>
    <col min="2" max="2" width="17.88671875" style="1" customWidth="1"/>
    <col min="3" max="3" width="17.109375" style="1" customWidth="1"/>
    <col min="4" max="4" width="28.109375" style="1" customWidth="1"/>
    <col min="5" max="5" width="27.5546875" style="1" customWidth="1"/>
    <col min="6" max="6" width="23.6640625" style="1" customWidth="1"/>
    <col min="7" max="7" width="14.88671875" style="1" customWidth="1"/>
    <col min="8" max="8" width="9.109375" style="1"/>
    <col min="9" max="9" width="20.88671875" style="1" customWidth="1"/>
    <col min="10" max="10" width="9.109375" style="1"/>
    <col min="11" max="11" width="27.33203125" style="1" customWidth="1"/>
    <col min="12" max="12" width="9.33203125" style="1" customWidth="1"/>
    <col min="13" max="13" width="24.44140625" style="1" customWidth="1"/>
    <col min="14" max="14" width="8" style="1" customWidth="1"/>
    <col min="15" max="15" width="6.88671875" style="1" customWidth="1"/>
    <col min="16" max="16" width="40" style="1" customWidth="1"/>
    <col min="17" max="17" width="52" style="1" customWidth="1"/>
    <col min="18" max="16384" width="9.109375" style="1"/>
  </cols>
  <sheetData>
    <row r="15" spans="12:19" x14ac:dyDescent="0.3">
      <c r="L15" s="33"/>
      <c r="M15" s="33"/>
      <c r="N15" s="33"/>
      <c r="O15" s="33"/>
      <c r="P15" s="33"/>
      <c r="Q15" s="33"/>
      <c r="R15" s="33"/>
      <c r="S15" s="33"/>
    </row>
    <row r="16" spans="12:19" x14ac:dyDescent="0.3">
      <c r="L16" s="33"/>
      <c r="M16" s="33"/>
      <c r="N16" s="33"/>
      <c r="O16" s="33"/>
      <c r="P16" s="33"/>
      <c r="Q16" s="33"/>
      <c r="R16" s="33"/>
      <c r="S16" s="33"/>
    </row>
    <row r="17" spans="4:21" ht="31.8" x14ac:dyDescent="0.3">
      <c r="L17" s="90"/>
    </row>
    <row r="18" spans="4:21" x14ac:dyDescent="0.3">
      <c r="L18" s="33"/>
    </row>
    <row r="19" spans="4:21" x14ac:dyDescent="0.3">
      <c r="L19" s="33"/>
    </row>
    <row r="20" spans="4:21" x14ac:dyDescent="0.3">
      <c r="L20" s="33"/>
    </row>
    <row r="21" spans="4:21" x14ac:dyDescent="0.3">
      <c r="L21" s="33"/>
    </row>
    <row r="22" spans="4:21" x14ac:dyDescent="0.3">
      <c r="L22" s="33"/>
    </row>
    <row r="23" spans="4:21" x14ac:dyDescent="0.3">
      <c r="L23" s="33"/>
    </row>
    <row r="24" spans="4:21" ht="31.2" x14ac:dyDescent="0.6">
      <c r="L24" s="33"/>
      <c r="U24" s="89"/>
    </row>
    <row r="25" spans="4:21" ht="33.75" customHeight="1" x14ac:dyDescent="0.5">
      <c r="L25" s="90"/>
      <c r="U25" s="88"/>
    </row>
    <row r="26" spans="4:21" ht="33" customHeight="1" x14ac:dyDescent="0.3">
      <c r="L26" s="33"/>
    </row>
    <row r="27" spans="4:21" ht="31.5" customHeight="1" x14ac:dyDescent="0.3">
      <c r="L27" s="33"/>
    </row>
    <row r="28" spans="4:21" ht="34.5" customHeight="1" x14ac:dyDescent="0.3">
      <c r="L28" s="33"/>
    </row>
    <row r="29" spans="4:21" ht="31.5" customHeight="1" x14ac:dyDescent="0.3">
      <c r="L29" s="33"/>
    </row>
    <row r="30" spans="4:21" x14ac:dyDescent="0.3">
      <c r="L30" s="33"/>
    </row>
    <row r="31" spans="4:21" x14ac:dyDescent="0.3">
      <c r="L31" s="33"/>
    </row>
    <row r="32" spans="4:21" ht="42" customHeight="1" x14ac:dyDescent="0.3">
      <c r="D32" s="168"/>
      <c r="E32" s="168"/>
      <c r="F32" s="168"/>
      <c r="L32" s="90"/>
    </row>
    <row r="33" spans="1:12" ht="36" customHeight="1" x14ac:dyDescent="0.3">
      <c r="D33" s="168"/>
      <c r="E33" s="168"/>
      <c r="F33" s="168"/>
      <c r="L33" s="33"/>
    </row>
    <row r="34" spans="1:12" x14ac:dyDescent="0.3">
      <c r="L34" s="33"/>
    </row>
    <row r="35" spans="1:12" x14ac:dyDescent="0.3">
      <c r="L35" s="33"/>
    </row>
    <row r="36" spans="1:12" x14ac:dyDescent="0.3">
      <c r="L36" s="33"/>
    </row>
    <row r="37" spans="1:12" x14ac:dyDescent="0.3">
      <c r="L37" s="33"/>
    </row>
    <row r="38" spans="1:12" x14ac:dyDescent="0.3">
      <c r="L38" s="33"/>
    </row>
    <row r="39" spans="1:12" x14ac:dyDescent="0.3">
      <c r="L39" s="33"/>
    </row>
    <row r="40" spans="1:12" ht="15" customHeight="1" x14ac:dyDescent="0.3"/>
    <row r="41" spans="1:12" ht="27.75" customHeight="1" x14ac:dyDescent="0.3">
      <c r="A41" s="3"/>
      <c r="B41" s="3"/>
    </row>
    <row r="42" spans="1:12" ht="30.6" customHeight="1" x14ac:dyDescent="0.3">
      <c r="A42" s="3"/>
      <c r="B42" s="3"/>
    </row>
    <row r="43" spans="1:12" s="15" customFormat="1" ht="71.400000000000006" customHeight="1" x14ac:dyDescent="0.3">
      <c r="A43" s="14"/>
      <c r="B43" s="14"/>
      <c r="C43" s="1"/>
      <c r="D43" s="1"/>
      <c r="E43" s="1"/>
      <c r="F43" s="1"/>
      <c r="I43" s="1"/>
      <c r="J43" s="1"/>
      <c r="K43" s="1"/>
      <c r="L43" s="1"/>
    </row>
    <row r="44" spans="1:12" ht="51" customHeight="1" x14ac:dyDescent="0.3">
      <c r="A44" s="3"/>
      <c r="B44" s="3"/>
      <c r="H44" s="15"/>
    </row>
    <row r="45" spans="1:12" ht="46.5" customHeight="1" x14ac:dyDescent="0.3">
      <c r="A45" s="3"/>
      <c r="B45" s="3"/>
      <c r="H45" s="15"/>
    </row>
    <row r="46" spans="1:12" ht="43.5" customHeight="1" x14ac:dyDescent="0.3">
      <c r="A46" s="3"/>
      <c r="B46" s="3"/>
      <c r="H46" s="15"/>
    </row>
    <row r="47" spans="1:12" ht="15" customHeight="1" x14ac:dyDescent="0.3">
      <c r="B47" s="3"/>
      <c r="G47" s="3"/>
      <c r="H47" s="15"/>
    </row>
    <row r="48" spans="1:12" ht="15" customHeight="1" x14ac:dyDescent="0.3">
      <c r="B48" s="3"/>
      <c r="G48" s="3"/>
      <c r="H48" s="3"/>
    </row>
    <row r="49" spans="3:18" ht="39.6" customHeight="1" x14ac:dyDescent="0.3">
      <c r="G49" s="3"/>
      <c r="H49" s="3"/>
    </row>
    <row r="50" spans="3:18" ht="45.6" customHeight="1" x14ac:dyDescent="0.3">
      <c r="G50" s="3"/>
      <c r="H50" s="3"/>
    </row>
    <row r="51" spans="3:18" ht="46.95" customHeight="1" x14ac:dyDescent="0.3">
      <c r="G51" s="3"/>
      <c r="H51" s="3"/>
    </row>
    <row r="52" spans="3:18" ht="43.95" customHeight="1" x14ac:dyDescent="0.3">
      <c r="G52" s="3"/>
      <c r="H52" s="3"/>
    </row>
    <row r="53" spans="3:18" ht="15" customHeight="1" x14ac:dyDescent="0.3">
      <c r="C53" s="3"/>
      <c r="D53" s="3"/>
      <c r="E53" s="3"/>
      <c r="F53" s="3"/>
      <c r="G53" s="3"/>
      <c r="H53" s="3"/>
    </row>
    <row r="55" spans="3:18" x14ac:dyDescent="0.3">
      <c r="L55" s="5"/>
      <c r="M55" s="7"/>
      <c r="N55" s="7"/>
      <c r="O55" s="5"/>
      <c r="P55" s="5"/>
    </row>
    <row r="56" spans="3:18" x14ac:dyDescent="0.3">
      <c r="L56" s="5"/>
      <c r="M56" s="7"/>
      <c r="N56" s="7"/>
      <c r="O56" s="5"/>
      <c r="P56" s="5"/>
    </row>
    <row r="57" spans="3:18" x14ac:dyDescent="0.3">
      <c r="L57" s="5"/>
      <c r="M57" s="7"/>
      <c r="N57" s="7"/>
      <c r="O57" s="5"/>
      <c r="P57" s="5"/>
    </row>
    <row r="58" spans="3:18" x14ac:dyDescent="0.3">
      <c r="L58" s="5"/>
      <c r="M58" s="6"/>
      <c r="N58" s="5"/>
      <c r="O58" s="5"/>
      <c r="P58" s="5"/>
    </row>
    <row r="59" spans="3:18" x14ac:dyDescent="0.3">
      <c r="L59" s="5"/>
      <c r="M59" s="6"/>
      <c r="N59" s="5"/>
      <c r="O59" s="5"/>
      <c r="P59" s="5"/>
    </row>
    <row r="62" spans="3:18" x14ac:dyDescent="0.3">
      <c r="R62" s="10"/>
    </row>
  </sheetData>
  <mergeCells count="1">
    <mergeCell ref="D32:F33"/>
  </mergeCells>
  <pageMargins left="0.7" right="0.7" top="0.75" bottom="0.75" header="0.3" footer="0.3"/>
  <pageSetup scale="3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09C4-76E1-488B-8EA3-834F7C08C8A2}">
  <sheetPr>
    <pageSetUpPr fitToPage="1"/>
  </sheetPr>
  <dimension ref="A15:U62"/>
  <sheetViews>
    <sheetView zoomScale="50" zoomScaleNormal="50" workbookViewId="0">
      <selection activeCell="J13" sqref="J13"/>
    </sheetView>
  </sheetViews>
  <sheetFormatPr defaultColWidth="9.109375" defaultRowHeight="14.4" x14ac:dyDescent="0.3"/>
  <cols>
    <col min="1" max="1" width="9.109375" style="1"/>
    <col min="2" max="2" width="17.88671875" style="1" customWidth="1"/>
    <col min="3" max="3" width="17.109375" style="1" customWidth="1"/>
    <col min="4" max="4" width="28.109375" style="1" customWidth="1"/>
    <col min="5" max="5" width="27.5546875" style="1" customWidth="1"/>
    <col min="6" max="6" width="23.6640625" style="1" customWidth="1"/>
    <col min="7" max="7" width="14.88671875" style="1" customWidth="1"/>
    <col min="8" max="8" width="9.109375" style="1"/>
    <col min="9" max="9" width="20.88671875" style="1" customWidth="1"/>
    <col min="10" max="10" width="9.109375" style="1"/>
    <col min="11" max="11" width="27.33203125" style="1" customWidth="1"/>
    <col min="12" max="12" width="9.33203125" style="1" customWidth="1"/>
    <col min="13" max="13" width="24.44140625" style="1" customWidth="1"/>
    <col min="14" max="14" width="8" style="1" customWidth="1"/>
    <col min="15" max="15" width="6.88671875" style="1" customWidth="1"/>
    <col min="16" max="16" width="40" style="1" customWidth="1"/>
    <col min="17" max="17" width="52" style="1" customWidth="1"/>
    <col min="18" max="16384" width="9.109375" style="1"/>
  </cols>
  <sheetData>
    <row r="15" spans="12:19" x14ac:dyDescent="0.3">
      <c r="L15" s="33"/>
      <c r="M15" s="33"/>
      <c r="N15" s="33"/>
      <c r="O15" s="33"/>
      <c r="P15" s="33"/>
      <c r="Q15" s="33"/>
      <c r="R15" s="33"/>
      <c r="S15" s="33"/>
    </row>
    <row r="16" spans="12:19" x14ac:dyDescent="0.3">
      <c r="L16" s="33"/>
      <c r="M16" s="33"/>
      <c r="N16" s="33"/>
      <c r="O16" s="33"/>
      <c r="P16" s="33"/>
      <c r="Q16" s="33"/>
      <c r="R16" s="33"/>
      <c r="S16" s="33"/>
    </row>
    <row r="17" spans="4:21" ht="31.8" x14ac:dyDescent="0.3">
      <c r="L17" s="90"/>
    </row>
    <row r="18" spans="4:21" x14ac:dyDescent="0.3">
      <c r="L18" s="33"/>
    </row>
    <row r="19" spans="4:21" x14ac:dyDescent="0.3">
      <c r="L19" s="33"/>
    </row>
    <row r="20" spans="4:21" x14ac:dyDescent="0.3">
      <c r="L20" s="33"/>
    </row>
    <row r="21" spans="4:21" x14ac:dyDescent="0.3">
      <c r="L21" s="33"/>
    </row>
    <row r="22" spans="4:21" x14ac:dyDescent="0.3">
      <c r="L22" s="33"/>
    </row>
    <row r="23" spans="4:21" x14ac:dyDescent="0.3">
      <c r="L23" s="33"/>
    </row>
    <row r="24" spans="4:21" ht="31.2" x14ac:dyDescent="0.6">
      <c r="L24" s="33"/>
      <c r="U24" s="89"/>
    </row>
    <row r="25" spans="4:21" ht="33.75" customHeight="1" x14ac:dyDescent="0.5">
      <c r="L25" s="90"/>
      <c r="U25" s="88"/>
    </row>
    <row r="26" spans="4:21" ht="33" customHeight="1" x14ac:dyDescent="0.3">
      <c r="L26" s="33"/>
    </row>
    <row r="27" spans="4:21" ht="31.5" customHeight="1" x14ac:dyDescent="0.3">
      <c r="L27" s="33"/>
    </row>
    <row r="28" spans="4:21" ht="34.5" customHeight="1" x14ac:dyDescent="0.3">
      <c r="L28" s="33"/>
    </row>
    <row r="29" spans="4:21" ht="31.5" customHeight="1" x14ac:dyDescent="0.3">
      <c r="L29" s="33"/>
    </row>
    <row r="30" spans="4:21" x14ac:dyDescent="0.3">
      <c r="L30" s="33"/>
    </row>
    <row r="31" spans="4:21" x14ac:dyDescent="0.3">
      <c r="L31" s="33"/>
    </row>
    <row r="32" spans="4:21" ht="42" customHeight="1" x14ac:dyDescent="0.3">
      <c r="D32" s="168"/>
      <c r="E32" s="168"/>
      <c r="F32" s="168"/>
      <c r="L32" s="90"/>
    </row>
    <row r="33" spans="1:12" ht="36" customHeight="1" x14ac:dyDescent="0.3">
      <c r="D33" s="168"/>
      <c r="E33" s="168"/>
      <c r="F33" s="168"/>
      <c r="L33" s="33"/>
    </row>
    <row r="34" spans="1:12" x14ac:dyDescent="0.3">
      <c r="L34" s="33"/>
    </row>
    <row r="35" spans="1:12" x14ac:dyDescent="0.3">
      <c r="L35" s="33"/>
    </row>
    <row r="36" spans="1:12" x14ac:dyDescent="0.3">
      <c r="L36" s="33"/>
    </row>
    <row r="37" spans="1:12" x14ac:dyDescent="0.3">
      <c r="L37" s="33"/>
    </row>
    <row r="38" spans="1:12" x14ac:dyDescent="0.3">
      <c r="L38" s="33"/>
    </row>
    <row r="39" spans="1:12" x14ac:dyDescent="0.3">
      <c r="L39" s="33"/>
    </row>
    <row r="40" spans="1:12" ht="15" customHeight="1" x14ac:dyDescent="0.3"/>
    <row r="41" spans="1:12" ht="27.75" customHeight="1" x14ac:dyDescent="0.3">
      <c r="A41" s="3"/>
      <c r="B41" s="3"/>
    </row>
    <row r="42" spans="1:12" ht="30.6" customHeight="1" x14ac:dyDescent="0.3">
      <c r="A42" s="3"/>
      <c r="B42" s="3"/>
    </row>
    <row r="43" spans="1:12" s="15" customFormat="1" ht="71.400000000000006" customHeight="1" x14ac:dyDescent="0.3">
      <c r="A43" s="14"/>
      <c r="B43" s="14"/>
      <c r="C43" s="1"/>
      <c r="D43" s="1"/>
      <c r="E43" s="1"/>
      <c r="F43" s="1"/>
      <c r="I43" s="1"/>
      <c r="J43" s="1"/>
      <c r="K43" s="1"/>
      <c r="L43" s="1"/>
    </row>
    <row r="44" spans="1:12" ht="51" customHeight="1" x14ac:dyDescent="0.3">
      <c r="A44" s="3"/>
      <c r="B44" s="3"/>
      <c r="H44" s="15"/>
    </row>
    <row r="45" spans="1:12" ht="46.5" customHeight="1" x14ac:dyDescent="0.3">
      <c r="A45" s="3"/>
      <c r="B45" s="3"/>
      <c r="H45" s="15"/>
    </row>
    <row r="46" spans="1:12" ht="43.5" customHeight="1" x14ac:dyDescent="0.3">
      <c r="A46" s="3"/>
      <c r="B46" s="3"/>
      <c r="H46" s="15"/>
    </row>
    <row r="47" spans="1:12" ht="15" customHeight="1" x14ac:dyDescent="0.3">
      <c r="B47" s="3"/>
      <c r="G47" s="3"/>
      <c r="H47" s="15"/>
    </row>
    <row r="48" spans="1:12" ht="15" customHeight="1" x14ac:dyDescent="0.3">
      <c r="B48" s="3"/>
      <c r="G48" s="3"/>
      <c r="H48" s="3"/>
    </row>
    <row r="49" spans="3:18" ht="39.6" customHeight="1" x14ac:dyDescent="0.3">
      <c r="G49" s="3"/>
      <c r="H49" s="3"/>
    </row>
    <row r="50" spans="3:18" ht="45.6" customHeight="1" x14ac:dyDescent="0.3">
      <c r="G50" s="3"/>
      <c r="H50" s="3"/>
    </row>
    <row r="51" spans="3:18" ht="46.95" customHeight="1" x14ac:dyDescent="0.3">
      <c r="G51" s="3"/>
      <c r="H51" s="3"/>
    </row>
    <row r="52" spans="3:18" ht="43.95" customHeight="1" x14ac:dyDescent="0.3">
      <c r="G52" s="3"/>
      <c r="H52" s="3"/>
    </row>
    <row r="53" spans="3:18" ht="15" customHeight="1" x14ac:dyDescent="0.3">
      <c r="C53" s="3"/>
      <c r="D53" s="3"/>
      <c r="E53" s="3"/>
      <c r="F53" s="3"/>
      <c r="G53" s="3"/>
      <c r="H53" s="3"/>
    </row>
    <row r="55" spans="3:18" x14ac:dyDescent="0.3">
      <c r="L55" s="5"/>
      <c r="M55" s="7"/>
      <c r="N55" s="7"/>
      <c r="O55" s="5"/>
      <c r="P55" s="5"/>
    </row>
    <row r="56" spans="3:18" x14ac:dyDescent="0.3">
      <c r="L56" s="5"/>
      <c r="M56" s="7"/>
      <c r="N56" s="7"/>
      <c r="O56" s="5"/>
      <c r="P56" s="5"/>
    </row>
    <row r="57" spans="3:18" x14ac:dyDescent="0.3">
      <c r="L57" s="5"/>
      <c r="M57" s="7"/>
      <c r="N57" s="7"/>
      <c r="O57" s="5"/>
      <c r="P57" s="5"/>
    </row>
    <row r="58" spans="3:18" x14ac:dyDescent="0.3">
      <c r="L58" s="5"/>
      <c r="M58" s="6"/>
      <c r="N58" s="5"/>
      <c r="O58" s="5"/>
      <c r="P58" s="5"/>
    </row>
    <row r="59" spans="3:18" x14ac:dyDescent="0.3">
      <c r="L59" s="5"/>
      <c r="M59" s="6"/>
      <c r="N59" s="5"/>
      <c r="O59" s="5"/>
      <c r="P59" s="5"/>
    </row>
    <row r="62" spans="3:18" x14ac:dyDescent="0.3">
      <c r="R62" s="10"/>
    </row>
  </sheetData>
  <mergeCells count="1">
    <mergeCell ref="D32:F33"/>
  </mergeCells>
  <pageMargins left="0.7" right="0.7" top="0.75" bottom="0.75" header="0.3" footer="0.3"/>
  <pageSetup scale="3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>
    <pageSetUpPr fitToPage="1"/>
  </sheetPr>
  <dimension ref="S17:AQ53"/>
  <sheetViews>
    <sheetView showRowColHeaders="0" zoomScale="50" zoomScaleNormal="50" workbookViewId="0"/>
  </sheetViews>
  <sheetFormatPr defaultColWidth="9.109375" defaultRowHeight="14.4" x14ac:dyDescent="0.3"/>
  <cols>
    <col min="1" max="16384" width="9.109375" style="11"/>
  </cols>
  <sheetData>
    <row r="17" spans="19:43" x14ac:dyDescent="0.3">
      <c r="AM17" s="13"/>
      <c r="AN17" s="13"/>
      <c r="AO17" s="13"/>
      <c r="AP17" s="13"/>
      <c r="AQ17" s="13"/>
    </row>
    <row r="18" spans="19:43" x14ac:dyDescent="0.3"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M18" s="13"/>
      <c r="AN18" s="13"/>
      <c r="AO18" s="13"/>
      <c r="AP18" s="13"/>
      <c r="AQ18" s="13"/>
    </row>
    <row r="19" spans="19:43" x14ac:dyDescent="0.3"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M19" s="13"/>
      <c r="AN19" s="13"/>
      <c r="AO19" s="13"/>
      <c r="AP19" s="13"/>
      <c r="AQ19" s="13"/>
    </row>
    <row r="20" spans="19:43" x14ac:dyDescent="0.3"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M20" s="13"/>
      <c r="AN20" s="13"/>
      <c r="AO20" s="13"/>
      <c r="AP20" s="13"/>
      <c r="AQ20" s="13"/>
    </row>
    <row r="21" spans="19:43" x14ac:dyDescent="0.3"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M21" s="13"/>
      <c r="AN21" s="13"/>
      <c r="AO21" s="13"/>
      <c r="AP21" s="13"/>
      <c r="AQ21" s="13"/>
    </row>
    <row r="22" spans="19:43" x14ac:dyDescent="0.3"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M22" s="13"/>
      <c r="AN22" s="13"/>
      <c r="AO22" s="13"/>
      <c r="AP22" s="13"/>
      <c r="AQ22" s="13"/>
    </row>
    <row r="23" spans="19:43" x14ac:dyDescent="0.3">
      <c r="V23" s="13"/>
      <c r="W23" s="13"/>
      <c r="X23" s="13"/>
      <c r="Z23" s="13"/>
      <c r="AA23" s="13"/>
      <c r="AB23" s="13"/>
      <c r="AC23" s="13"/>
      <c r="AD23" s="13"/>
      <c r="AE23" s="13"/>
      <c r="AF23" s="13"/>
      <c r="AM23" s="13"/>
      <c r="AN23" s="13"/>
      <c r="AO23" s="13"/>
      <c r="AP23" s="13"/>
      <c r="AQ23" s="13"/>
    </row>
    <row r="24" spans="19:43" x14ac:dyDescent="0.3">
      <c r="V24" s="13"/>
      <c r="W24" s="13"/>
      <c r="X24" s="13"/>
      <c r="Z24" s="13"/>
      <c r="AA24" s="13"/>
      <c r="AB24" s="13"/>
      <c r="AC24" s="13"/>
      <c r="AD24" s="13"/>
      <c r="AE24" s="13"/>
      <c r="AF24" s="13"/>
      <c r="AM24" s="13"/>
      <c r="AN24" s="13"/>
      <c r="AO24" s="13"/>
      <c r="AP24" s="13"/>
      <c r="AQ24" s="13"/>
    </row>
    <row r="25" spans="19:43" x14ac:dyDescent="0.3">
      <c r="V25" s="13"/>
      <c r="W25" s="13"/>
      <c r="X25" s="13"/>
      <c r="Z25" s="13"/>
      <c r="AA25" s="13"/>
      <c r="AB25" s="13"/>
      <c r="AC25" s="13"/>
      <c r="AD25" s="13"/>
      <c r="AE25" s="13"/>
      <c r="AF25" s="13"/>
      <c r="AK25" s="13"/>
      <c r="AL25" s="13"/>
      <c r="AN25" s="13"/>
      <c r="AO25" s="13"/>
      <c r="AP25" s="13"/>
      <c r="AQ25" s="13"/>
    </row>
    <row r="26" spans="19:43" x14ac:dyDescent="0.3">
      <c r="V26" s="13"/>
      <c r="W26" s="13"/>
      <c r="Z26" s="13"/>
      <c r="AA26" s="13"/>
      <c r="AB26" s="13"/>
      <c r="AC26" s="13"/>
      <c r="AD26" s="13"/>
      <c r="AE26" s="13"/>
      <c r="AF26" s="13"/>
      <c r="AK26" s="13"/>
      <c r="AL26" s="13"/>
      <c r="AN26" s="13"/>
      <c r="AO26" s="13"/>
      <c r="AP26" s="13"/>
      <c r="AQ26" s="13"/>
    </row>
    <row r="27" spans="19:43" x14ac:dyDescent="0.3">
      <c r="V27" s="13"/>
      <c r="W27" s="13"/>
      <c r="Z27" s="13"/>
      <c r="AA27" s="13"/>
      <c r="AB27" s="13"/>
      <c r="AC27" s="13"/>
      <c r="AD27" s="13"/>
      <c r="AE27" s="13"/>
      <c r="AF27" s="13"/>
      <c r="AK27" s="13"/>
      <c r="AL27" s="13"/>
      <c r="AN27" s="13"/>
      <c r="AO27" s="13"/>
      <c r="AP27" s="13"/>
      <c r="AQ27" s="13"/>
    </row>
    <row r="28" spans="19:43" x14ac:dyDescent="0.3">
      <c r="V28" s="13"/>
      <c r="W28" s="13"/>
      <c r="Z28" s="13"/>
      <c r="AA28" s="13"/>
      <c r="AB28" s="13"/>
      <c r="AC28" s="13"/>
      <c r="AD28" s="13"/>
      <c r="AE28" s="13"/>
      <c r="AF28" s="13"/>
      <c r="AK28" s="13"/>
      <c r="AL28" s="13"/>
      <c r="AN28" s="13"/>
      <c r="AO28" s="13"/>
      <c r="AP28" s="13"/>
      <c r="AQ28" s="13"/>
    </row>
    <row r="29" spans="19:43" x14ac:dyDescent="0.3">
      <c r="V29" s="13"/>
      <c r="W29" s="13"/>
      <c r="Z29" s="13"/>
      <c r="AA29" s="13"/>
      <c r="AB29" s="13"/>
      <c r="AC29" s="13"/>
      <c r="AD29" s="13"/>
      <c r="AE29" s="13"/>
      <c r="AF29" s="13"/>
      <c r="AK29" s="13"/>
      <c r="AL29" s="13"/>
      <c r="AN29" s="13"/>
      <c r="AO29" s="13"/>
      <c r="AP29" s="13"/>
      <c r="AQ29" s="13"/>
    </row>
    <row r="30" spans="19:43" x14ac:dyDescent="0.3">
      <c r="V30" s="13"/>
      <c r="W30" s="13"/>
      <c r="Z30" s="13"/>
      <c r="AA30" s="13"/>
      <c r="AB30" s="13"/>
      <c r="AC30" s="13"/>
      <c r="AD30" s="13"/>
      <c r="AE30" s="13"/>
      <c r="AF30" s="13"/>
      <c r="AK30" s="13"/>
      <c r="AL30" s="13"/>
      <c r="AN30" s="13"/>
      <c r="AO30" s="13"/>
      <c r="AP30" s="13"/>
      <c r="AQ30" s="13"/>
    </row>
    <row r="31" spans="19:43" x14ac:dyDescent="0.3">
      <c r="V31" s="13"/>
      <c r="W31" s="13"/>
      <c r="Z31" s="13"/>
      <c r="AA31" s="13"/>
      <c r="AB31" s="13"/>
      <c r="AC31" s="13"/>
      <c r="AD31" s="13"/>
      <c r="AE31" s="13"/>
      <c r="AF31" s="13"/>
      <c r="AK31" s="13"/>
      <c r="AL31" s="13"/>
      <c r="AN31" s="13"/>
      <c r="AO31" s="13"/>
      <c r="AP31" s="13"/>
      <c r="AQ31" s="13"/>
    </row>
    <row r="32" spans="19:43" x14ac:dyDescent="0.3">
      <c r="V32" s="13"/>
      <c r="W32" s="13"/>
      <c r="Z32" s="13"/>
      <c r="AA32" s="13"/>
      <c r="AB32" s="13"/>
      <c r="AC32" s="13"/>
      <c r="AD32" s="13"/>
      <c r="AE32" s="13"/>
      <c r="AF32" s="13"/>
      <c r="AK32" s="13"/>
      <c r="AL32" s="13"/>
      <c r="AN32" s="13"/>
      <c r="AO32" s="13"/>
      <c r="AP32" s="13"/>
      <c r="AQ32" s="13"/>
    </row>
    <row r="33" spans="22:43" x14ac:dyDescent="0.3">
      <c r="V33" s="13"/>
      <c r="W33" s="13"/>
      <c r="Z33" s="13"/>
      <c r="AA33" s="13"/>
      <c r="AB33" s="13"/>
      <c r="AC33" s="13"/>
      <c r="AD33" s="13"/>
      <c r="AE33" s="13"/>
      <c r="AF33" s="13"/>
      <c r="AK33" s="13"/>
      <c r="AL33" s="13"/>
      <c r="AN33" s="13"/>
      <c r="AO33" s="13"/>
      <c r="AP33" s="13"/>
      <c r="AQ33" s="13"/>
    </row>
    <row r="34" spans="22:43" x14ac:dyDescent="0.3">
      <c r="V34" s="13"/>
      <c r="W34" s="13"/>
      <c r="Z34" s="13"/>
      <c r="AA34" s="13"/>
      <c r="AB34" s="13"/>
      <c r="AC34" s="13"/>
      <c r="AD34" s="13"/>
      <c r="AE34" s="13"/>
      <c r="AF34" s="13"/>
      <c r="AK34" s="13"/>
      <c r="AL34" s="13"/>
      <c r="AN34" s="13"/>
      <c r="AO34" s="13"/>
      <c r="AP34" s="13"/>
      <c r="AQ34" s="13"/>
    </row>
    <row r="35" spans="22:43" x14ac:dyDescent="0.3">
      <c r="V35" s="13"/>
      <c r="W35" s="13"/>
      <c r="Z35" s="13"/>
      <c r="AA35" s="13"/>
      <c r="AB35" s="13"/>
      <c r="AC35" s="13"/>
      <c r="AD35" s="13"/>
      <c r="AE35" s="13"/>
      <c r="AF35" s="13"/>
      <c r="AK35" s="13"/>
      <c r="AL35" s="13"/>
      <c r="AN35" s="13"/>
      <c r="AO35" s="13"/>
      <c r="AP35" s="13"/>
      <c r="AQ35" s="13"/>
    </row>
    <row r="36" spans="22:43" x14ac:dyDescent="0.3">
      <c r="V36" s="13"/>
      <c r="W36" s="13"/>
      <c r="Z36" s="13"/>
      <c r="AA36" s="13"/>
      <c r="AB36" s="13"/>
      <c r="AC36" s="13"/>
      <c r="AD36" s="13"/>
      <c r="AE36" s="13"/>
      <c r="AF36" s="13"/>
      <c r="AK36" s="13"/>
      <c r="AL36" s="13"/>
      <c r="AN36" s="13"/>
      <c r="AO36" s="13"/>
      <c r="AP36" s="13"/>
      <c r="AQ36" s="13"/>
    </row>
    <row r="37" spans="22:43" x14ac:dyDescent="0.3">
      <c r="V37" s="13"/>
      <c r="W37" s="13"/>
      <c r="Z37" s="13"/>
      <c r="AA37" s="13"/>
      <c r="AB37" s="13"/>
      <c r="AC37" s="13"/>
      <c r="AD37" s="13"/>
      <c r="AE37" s="13"/>
      <c r="AF37" s="13"/>
      <c r="AK37" s="13"/>
      <c r="AL37" s="13"/>
      <c r="AN37" s="13"/>
      <c r="AO37" s="13"/>
      <c r="AP37" s="13"/>
      <c r="AQ37" s="13"/>
    </row>
    <row r="38" spans="22:43" x14ac:dyDescent="0.3">
      <c r="V38" s="13"/>
      <c r="W38" s="13"/>
      <c r="Z38" s="13"/>
      <c r="AA38" s="13"/>
      <c r="AB38" s="13"/>
      <c r="AC38" s="13"/>
      <c r="AD38" s="13"/>
      <c r="AE38" s="13"/>
      <c r="AF38" s="13"/>
      <c r="AK38" s="13"/>
      <c r="AL38" s="13"/>
      <c r="AN38" s="13"/>
      <c r="AO38" s="13"/>
      <c r="AP38" s="13"/>
      <c r="AQ38" s="13"/>
    </row>
    <row r="39" spans="22:43" x14ac:dyDescent="0.3">
      <c r="V39" s="13"/>
      <c r="W39" s="13"/>
      <c r="Z39" s="13"/>
      <c r="AA39" s="13"/>
      <c r="AB39" s="13"/>
      <c r="AC39" s="13"/>
      <c r="AD39" s="13"/>
      <c r="AE39" s="13"/>
      <c r="AF39" s="13"/>
      <c r="AK39" s="13"/>
      <c r="AL39" s="13"/>
      <c r="AN39" s="13"/>
      <c r="AO39" s="13"/>
      <c r="AP39" s="13"/>
      <c r="AQ39" s="13"/>
    </row>
    <row r="40" spans="22:43" x14ac:dyDescent="0.3">
      <c r="V40" s="13"/>
      <c r="W40" s="13"/>
      <c r="Z40" s="13"/>
      <c r="AA40" s="13"/>
      <c r="AB40" s="13"/>
      <c r="AC40" s="13"/>
      <c r="AD40" s="13"/>
      <c r="AE40" s="13"/>
      <c r="AF40" s="13"/>
      <c r="AK40" s="13"/>
      <c r="AL40" s="13"/>
      <c r="AN40" s="13"/>
      <c r="AO40" s="13"/>
      <c r="AP40" s="13"/>
      <c r="AQ40" s="13"/>
    </row>
    <row r="41" spans="22:43" x14ac:dyDescent="0.3">
      <c r="V41" s="13"/>
      <c r="W41" s="13"/>
      <c r="Z41" s="13"/>
      <c r="AA41" s="13"/>
      <c r="AB41" s="13"/>
      <c r="AC41" s="13"/>
      <c r="AD41" s="13"/>
      <c r="AE41" s="13"/>
      <c r="AF41" s="13"/>
      <c r="AK41" s="13"/>
      <c r="AL41" s="13"/>
      <c r="AN41" s="13"/>
      <c r="AO41" s="13"/>
      <c r="AP41" s="13"/>
      <c r="AQ41" s="13"/>
    </row>
    <row r="42" spans="22:43" x14ac:dyDescent="0.3">
      <c r="V42" s="13"/>
      <c r="W42" s="13"/>
      <c r="Z42" s="13"/>
      <c r="AA42" s="13"/>
      <c r="AB42" s="13"/>
      <c r="AC42" s="13"/>
      <c r="AD42" s="13"/>
      <c r="AE42" s="13"/>
      <c r="AF42" s="13"/>
      <c r="AK42" s="13"/>
      <c r="AL42" s="13"/>
      <c r="AN42" s="13"/>
      <c r="AO42" s="13"/>
      <c r="AP42" s="13"/>
      <c r="AQ42" s="13"/>
    </row>
    <row r="43" spans="22:43" x14ac:dyDescent="0.3">
      <c r="V43" s="13"/>
      <c r="W43" s="13"/>
      <c r="Z43" s="13"/>
      <c r="AA43" s="13"/>
      <c r="AB43" s="13"/>
      <c r="AC43" s="13"/>
      <c r="AD43" s="13"/>
      <c r="AE43" s="13"/>
      <c r="AF43" s="13"/>
      <c r="AK43" s="13"/>
      <c r="AL43" s="13"/>
      <c r="AN43" s="13"/>
      <c r="AO43" s="13"/>
      <c r="AP43" s="13"/>
      <c r="AQ43" s="13"/>
    </row>
    <row r="44" spans="22:43" x14ac:dyDescent="0.3">
      <c r="V44" s="13"/>
      <c r="W44" s="13"/>
      <c r="Z44" s="13"/>
      <c r="AA44" s="13"/>
      <c r="AB44" s="13"/>
      <c r="AC44" s="13"/>
      <c r="AD44" s="13"/>
      <c r="AE44" s="13"/>
      <c r="AF44" s="13"/>
      <c r="AK44" s="13"/>
      <c r="AL44" s="13"/>
      <c r="AN44" s="13"/>
      <c r="AO44" s="13"/>
      <c r="AP44" s="13"/>
      <c r="AQ44" s="13"/>
    </row>
    <row r="45" spans="22:43" x14ac:dyDescent="0.3">
      <c r="V45" s="13"/>
      <c r="W45" s="13"/>
      <c r="Z45" s="13"/>
      <c r="AA45" s="13"/>
      <c r="AB45" s="13"/>
      <c r="AC45" s="13"/>
      <c r="AD45" s="13"/>
      <c r="AE45" s="13"/>
      <c r="AF45" s="13"/>
      <c r="AK45" s="13"/>
      <c r="AL45" s="13"/>
      <c r="AN45" s="13"/>
      <c r="AO45" s="13"/>
      <c r="AP45" s="13"/>
      <c r="AQ45" s="13"/>
    </row>
    <row r="46" spans="22:43" x14ac:dyDescent="0.3">
      <c r="V46" s="13"/>
      <c r="W46" s="13"/>
      <c r="Z46" s="13"/>
      <c r="AA46" s="13"/>
      <c r="AB46" s="13"/>
      <c r="AC46" s="13"/>
      <c r="AD46" s="13"/>
      <c r="AE46" s="13"/>
      <c r="AF46" s="13"/>
      <c r="AK46" s="13"/>
      <c r="AL46" s="13"/>
      <c r="AN46" s="13"/>
      <c r="AO46" s="13"/>
      <c r="AP46" s="13"/>
      <c r="AQ46" s="13"/>
    </row>
    <row r="47" spans="22:43" x14ac:dyDescent="0.3">
      <c r="V47" s="13"/>
      <c r="W47" s="13"/>
      <c r="AK47" s="13"/>
      <c r="AL47" s="13"/>
      <c r="AN47" s="13"/>
      <c r="AO47" s="13"/>
      <c r="AP47" s="13"/>
      <c r="AQ47" s="13"/>
    </row>
    <row r="48" spans="22:43" x14ac:dyDescent="0.3">
      <c r="V48" s="13"/>
      <c r="W48" s="13"/>
      <c r="AK48" s="13"/>
      <c r="AL48" s="13"/>
    </row>
    <row r="49" spans="22:38" x14ac:dyDescent="0.3">
      <c r="V49" s="13"/>
      <c r="W49" s="13"/>
      <c r="AK49" s="13"/>
      <c r="AL49" s="13"/>
    </row>
    <row r="50" spans="22:38" x14ac:dyDescent="0.3">
      <c r="V50" s="13"/>
      <c r="W50" s="13"/>
      <c r="AK50" s="13"/>
      <c r="AL50" s="13"/>
    </row>
    <row r="51" spans="22:38" x14ac:dyDescent="0.3">
      <c r="V51" s="13"/>
      <c r="W51" s="13"/>
      <c r="AK51" s="13"/>
      <c r="AL51" s="13"/>
    </row>
    <row r="52" spans="22:38" x14ac:dyDescent="0.3">
      <c r="V52" s="13"/>
      <c r="W52" s="13"/>
    </row>
    <row r="53" spans="22:38" x14ac:dyDescent="0.3">
      <c r="V53" s="13"/>
      <c r="W53" s="13"/>
    </row>
  </sheetData>
  <pageMargins left="0.7" right="0.7" top="0.75" bottom="0.75" header="0.3" footer="0.3"/>
  <pageSetup scale="31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0"/>
  <sheetViews>
    <sheetView showRowColHeaders="0" tabSelected="1" zoomScale="60" zoomScaleNormal="60" workbookViewId="0"/>
  </sheetViews>
  <sheetFormatPr defaultColWidth="9.109375" defaultRowHeight="14.4" x14ac:dyDescent="0.3"/>
  <cols>
    <col min="1" max="16384" width="9.109375" style="86"/>
  </cols>
  <sheetData>
    <row r="1" spans="1:1" x14ac:dyDescent="0.3">
      <c r="A1" s="86" t="s">
        <v>0</v>
      </c>
    </row>
    <row r="23" spans="5:12" x14ac:dyDescent="0.3">
      <c r="E23" s="172"/>
      <c r="F23" s="173"/>
      <c r="G23" s="173"/>
      <c r="H23" s="173"/>
      <c r="I23" s="173"/>
      <c r="J23" s="173"/>
      <c r="K23" s="173"/>
      <c r="L23" s="173"/>
    </row>
    <row r="24" spans="5:12" x14ac:dyDescent="0.3">
      <c r="E24" s="173"/>
      <c r="F24" s="173"/>
      <c r="G24" s="173"/>
      <c r="H24" s="173"/>
      <c r="I24" s="173"/>
      <c r="J24" s="173"/>
      <c r="K24" s="173"/>
      <c r="L24" s="173"/>
    </row>
    <row r="25" spans="5:12" x14ac:dyDescent="0.3">
      <c r="E25" s="173"/>
      <c r="F25" s="173"/>
      <c r="G25" s="173"/>
      <c r="H25" s="173"/>
      <c r="I25" s="173"/>
      <c r="J25" s="173"/>
      <c r="K25" s="173"/>
      <c r="L25" s="173"/>
    </row>
    <row r="26" spans="5:12" x14ac:dyDescent="0.3">
      <c r="E26" s="173"/>
      <c r="F26" s="173"/>
      <c r="G26" s="173"/>
      <c r="H26" s="173"/>
      <c r="I26" s="173"/>
      <c r="J26" s="173"/>
      <c r="K26" s="173"/>
      <c r="L26" s="173"/>
    </row>
    <row r="27" spans="5:12" x14ac:dyDescent="0.3">
      <c r="E27" s="173"/>
      <c r="F27" s="173"/>
      <c r="G27" s="173"/>
      <c r="H27" s="173"/>
      <c r="I27" s="173"/>
      <c r="J27" s="173"/>
      <c r="K27" s="173"/>
      <c r="L27" s="173"/>
    </row>
    <row r="28" spans="5:12" x14ac:dyDescent="0.3">
      <c r="E28" s="173"/>
      <c r="F28" s="173"/>
      <c r="G28" s="173"/>
      <c r="H28" s="173"/>
      <c r="I28" s="173"/>
      <c r="J28" s="173"/>
      <c r="K28" s="173"/>
      <c r="L28" s="173"/>
    </row>
    <row r="29" spans="5:12" x14ac:dyDescent="0.3">
      <c r="E29" s="173"/>
      <c r="F29" s="173"/>
      <c r="G29" s="173"/>
      <c r="H29" s="173"/>
      <c r="I29" s="173"/>
      <c r="J29" s="173"/>
      <c r="K29" s="173"/>
      <c r="L29" s="173"/>
    </row>
    <row r="30" spans="5:12" x14ac:dyDescent="0.3">
      <c r="E30" s="173"/>
      <c r="F30" s="173"/>
      <c r="G30" s="173"/>
      <c r="H30" s="173"/>
      <c r="I30" s="173"/>
      <c r="J30" s="173"/>
      <c r="K30" s="173"/>
      <c r="L30" s="173"/>
    </row>
  </sheetData>
  <sheetProtection algorithmName="SHA-512" hashValue="RJywBljceEi9T+aqttXCzd7qGe4pLcQ9JWOiLT3JTBUm+/LYDLp3O3mBOl+U6i9xtwMvS9yTR57poFlYQNlL7w==" saltValue="8Z6dPiF+/fhPCskuow7vQQ==" spinCount="100000" sheet="1" objects="1" scenarios="1"/>
  <mergeCells count="1">
    <mergeCell ref="E23:L30"/>
  </mergeCells>
  <pageMargins left="0.7" right="0.7" top="0.75" bottom="0.75" header="0.3" footer="0.3"/>
  <pageSetup scale="4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5:V36"/>
  <sheetViews>
    <sheetView zoomScale="50" zoomScaleNormal="5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30.33203125" style="1" customWidth="1"/>
    <col min="4" max="4" width="20.5546875" style="1" customWidth="1"/>
    <col min="5" max="5" width="21.33203125" style="1" customWidth="1"/>
    <col min="6" max="6" width="23.44140625" style="1" customWidth="1"/>
    <col min="7" max="7" width="10.109375" style="1" bestFit="1" customWidth="1"/>
    <col min="8" max="11" width="9.109375" style="1"/>
    <col min="12" max="12" width="13.6640625" style="1" customWidth="1"/>
    <col min="13" max="13" width="12.5546875" style="1" customWidth="1"/>
    <col min="14" max="14" width="11.109375" style="1" customWidth="1"/>
    <col min="15" max="15" width="12.33203125" style="1" customWidth="1"/>
    <col min="16" max="16" width="13" style="1" customWidth="1"/>
    <col min="17" max="17" width="11.5546875" style="1" customWidth="1"/>
    <col min="18" max="18" width="11.109375" style="1" customWidth="1"/>
    <col min="19" max="16384" width="9.109375" style="1"/>
  </cols>
  <sheetData>
    <row r="25" spans="1:22" x14ac:dyDescent="0.3">
      <c r="A25" s="3"/>
      <c r="B25" s="3"/>
      <c r="C25" s="3"/>
    </row>
    <row r="26" spans="1:22" x14ac:dyDescent="0.3">
      <c r="A26" s="3"/>
      <c r="B26" s="3"/>
      <c r="C26" s="3"/>
    </row>
    <row r="27" spans="1:22" x14ac:dyDescent="0.3">
      <c r="A27" s="3"/>
      <c r="B27" s="3"/>
      <c r="N27" s="19"/>
      <c r="O27" s="19"/>
      <c r="P27" s="19"/>
      <c r="Q27" s="19"/>
      <c r="R27" s="19"/>
      <c r="S27" s="19"/>
      <c r="T27" s="19"/>
      <c r="U27" s="19"/>
      <c r="V27" s="19"/>
    </row>
    <row r="28" spans="1:22" x14ac:dyDescent="0.3">
      <c r="A28" s="3"/>
      <c r="B28" s="3"/>
      <c r="N28" s="19"/>
      <c r="O28" s="19"/>
      <c r="P28" s="19"/>
      <c r="Q28" s="19"/>
      <c r="R28" s="19"/>
      <c r="S28" s="19"/>
      <c r="T28" s="19"/>
      <c r="U28" s="19"/>
      <c r="V28" s="19"/>
    </row>
    <row r="29" spans="1:22" x14ac:dyDescent="0.3">
      <c r="A29" s="3"/>
      <c r="B29" s="3"/>
      <c r="N29" s="19"/>
      <c r="O29" s="19"/>
      <c r="P29" s="19"/>
      <c r="Q29" s="19"/>
      <c r="R29" s="19"/>
      <c r="S29" s="19"/>
      <c r="T29" s="19"/>
      <c r="U29" s="19"/>
      <c r="V29" s="19"/>
    </row>
    <row r="30" spans="1:22" x14ac:dyDescent="0.3">
      <c r="A30" s="3"/>
      <c r="B30" s="3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6.5" customHeight="1" x14ac:dyDescent="0.3">
      <c r="A31" s="3"/>
      <c r="B31" s="3"/>
      <c r="I31" s="3"/>
      <c r="J31" s="3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8" customHeight="1" x14ac:dyDescent="0.3">
      <c r="B32" s="3"/>
      <c r="I32" s="3"/>
      <c r="J32" s="3"/>
      <c r="N32" s="19"/>
      <c r="O32" s="19"/>
      <c r="P32" s="19"/>
      <c r="Q32" s="19"/>
      <c r="R32" s="19"/>
      <c r="S32" s="19"/>
      <c r="T32" s="19"/>
      <c r="U32" s="19"/>
      <c r="V32" s="19"/>
    </row>
    <row r="33" spans="2:22" ht="15" customHeight="1" x14ac:dyDescent="0.3">
      <c r="B33" s="3"/>
      <c r="C33" s="3"/>
      <c r="D33" s="3"/>
      <c r="E33" s="3"/>
      <c r="F33" s="3"/>
      <c r="G33" s="3"/>
      <c r="H33" s="3"/>
      <c r="I33" s="3"/>
      <c r="J33" s="3"/>
      <c r="N33" s="19"/>
      <c r="O33" s="19"/>
      <c r="P33" s="19"/>
      <c r="Q33" s="19"/>
      <c r="R33" s="19"/>
      <c r="S33" s="19"/>
      <c r="T33" s="19"/>
      <c r="U33" s="19"/>
      <c r="V33" s="19"/>
    </row>
    <row r="34" spans="2:22" ht="15" customHeight="1" x14ac:dyDescent="0.3">
      <c r="B34" s="3"/>
      <c r="C34" s="3"/>
      <c r="D34" s="3"/>
      <c r="E34" s="3"/>
      <c r="F34" s="3"/>
      <c r="G34" s="3"/>
      <c r="H34" s="3"/>
      <c r="I34" s="3"/>
      <c r="J34" s="3"/>
      <c r="N34" s="19"/>
      <c r="O34" s="19"/>
      <c r="P34" s="19"/>
      <c r="Q34" s="19"/>
      <c r="R34" s="19"/>
      <c r="S34" s="19"/>
      <c r="T34" s="19"/>
      <c r="U34" s="19"/>
      <c r="V34" s="19"/>
    </row>
    <row r="35" spans="2:22" ht="19.5" customHeight="1" x14ac:dyDescent="0.3">
      <c r="B35" s="3"/>
      <c r="C35" s="3"/>
      <c r="D35" s="3"/>
      <c r="E35" s="3"/>
      <c r="F35" s="3"/>
      <c r="G35" s="9"/>
      <c r="H35" s="8"/>
      <c r="I35" s="3"/>
      <c r="J35" s="3"/>
      <c r="N35" s="19"/>
      <c r="O35" s="19"/>
      <c r="P35" s="19"/>
      <c r="Q35" s="19"/>
      <c r="R35" s="19"/>
      <c r="S35" s="19"/>
      <c r="T35" s="19"/>
      <c r="U35" s="19"/>
      <c r="V35" s="19"/>
    </row>
    <row r="36" spans="2:22" ht="18" customHeight="1" x14ac:dyDescent="0.3">
      <c r="B36" s="3"/>
      <c r="C36" s="3"/>
      <c r="D36" s="3"/>
      <c r="E36" s="3"/>
      <c r="F36" s="3"/>
      <c r="I36" s="3"/>
      <c r="J36" s="3"/>
      <c r="N36" s="19"/>
      <c r="O36" s="19"/>
      <c r="P36" s="19"/>
      <c r="Q36" s="19"/>
      <c r="R36" s="19"/>
      <c r="S36" s="19"/>
      <c r="T36" s="19"/>
      <c r="U36" s="19"/>
      <c r="V36" s="19"/>
    </row>
  </sheetData>
  <pageMargins left="0.7" right="0.7" top="0.75" bottom="0.75" header="0.3" footer="0.3"/>
  <pageSetup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68006-6423-4689-899E-2E194EED047C}">
  <sheetPr>
    <pageSetUpPr fitToPage="1"/>
  </sheetPr>
  <dimension ref="A11:U48"/>
  <sheetViews>
    <sheetView zoomScale="70" zoomScaleNormal="70" workbookViewId="0">
      <selection activeCell="M28" sqref="M28:M29"/>
    </sheetView>
  </sheetViews>
  <sheetFormatPr defaultColWidth="9.109375" defaultRowHeight="14.4" x14ac:dyDescent="0.3"/>
  <cols>
    <col min="1" max="1" width="9.109375" style="1"/>
    <col min="2" max="2" width="17.88671875" style="1" customWidth="1"/>
    <col min="3" max="3" width="30.33203125" style="1" customWidth="1"/>
    <col min="4" max="4" width="24.33203125" style="1" customWidth="1"/>
    <col min="5" max="5" width="20.6640625" style="1" customWidth="1"/>
    <col min="6" max="6" width="9.109375" style="1"/>
    <col min="7" max="7" width="10.109375" style="1" bestFit="1" customWidth="1"/>
    <col min="8" max="12" width="9.109375" style="1"/>
    <col min="13" max="13" width="19.44140625" style="1" customWidth="1"/>
    <col min="14" max="14" width="12.5546875" style="1" customWidth="1"/>
    <col min="15" max="15" width="8.6640625" style="1" customWidth="1"/>
    <col min="16" max="16" width="20.6640625" style="1" customWidth="1"/>
    <col min="17" max="17" width="7.6640625" style="1" customWidth="1"/>
    <col min="18" max="18" width="6" style="1" customWidth="1"/>
    <col min="19" max="19" width="6.6640625" style="1" customWidth="1"/>
    <col min="20" max="20" width="6.88671875" style="1" customWidth="1"/>
    <col min="21" max="21" width="6.6640625" style="1" customWidth="1"/>
    <col min="22" max="22" width="6.33203125" style="1" customWidth="1"/>
    <col min="23" max="23" width="6.5546875" style="1" customWidth="1"/>
    <col min="24" max="16384" width="9.109375" style="1"/>
  </cols>
  <sheetData>
    <row r="11" spans="12:16" ht="22.2" x14ac:dyDescent="0.35">
      <c r="L11" s="31" t="s">
        <v>14</v>
      </c>
      <c r="M11" s="179">
        <v>25000</v>
      </c>
    </row>
    <row r="12" spans="12:16" ht="22.2" x14ac:dyDescent="0.35">
      <c r="L12" s="31"/>
      <c r="M12" s="31"/>
      <c r="P12"/>
    </row>
    <row r="13" spans="12:16" ht="22.2" x14ac:dyDescent="0.35">
      <c r="L13" s="31" t="s">
        <v>15</v>
      </c>
      <c r="M13" s="179">
        <v>1000</v>
      </c>
    </row>
    <row r="14" spans="12:16" ht="22.2" x14ac:dyDescent="0.35">
      <c r="L14" s="31"/>
      <c r="M14" s="31"/>
    </row>
    <row r="15" spans="12:16" ht="22.2" x14ac:dyDescent="0.35">
      <c r="L15" s="31" t="s">
        <v>16</v>
      </c>
      <c r="M15" s="179">
        <v>28000</v>
      </c>
    </row>
    <row r="16" spans="12:16" ht="15" customHeight="1" x14ac:dyDescent="0.35">
      <c r="L16" s="31"/>
      <c r="M16" s="31"/>
    </row>
    <row r="17" spans="1:14" ht="15" customHeight="1" x14ac:dyDescent="0.35">
      <c r="L17" s="31"/>
      <c r="M17" s="31"/>
    </row>
    <row r="18" spans="1:14" ht="15" customHeight="1" x14ac:dyDescent="0.35">
      <c r="L18" s="31"/>
      <c r="M18" s="31"/>
    </row>
    <row r="19" spans="1:14" ht="22.2" x14ac:dyDescent="0.35">
      <c r="L19" s="31" t="s">
        <v>18</v>
      </c>
      <c r="M19" s="32">
        <f>(28000-25000)/1000</f>
        <v>3</v>
      </c>
    </row>
    <row r="20" spans="1:14" ht="22.2" x14ac:dyDescent="0.35">
      <c r="L20" s="31"/>
      <c r="M20" s="31"/>
    </row>
    <row r="21" spans="1:14" ht="24.6" customHeight="1" x14ac:dyDescent="0.3">
      <c r="A21" s="3"/>
      <c r="B21" s="3"/>
      <c r="C21" s="3"/>
      <c r="K21" s="85" t="s">
        <v>20</v>
      </c>
      <c r="L21" s="181" t="s">
        <v>45</v>
      </c>
      <c r="M21" s="180">
        <f>_xlfn.NORM.S.DIST(3,1)</f>
        <v>0.9986501019683699</v>
      </c>
    </row>
    <row r="22" spans="1:14" ht="15" customHeight="1" x14ac:dyDescent="0.3">
      <c r="A22" s="3"/>
      <c r="B22" s="3"/>
      <c r="C22" s="3"/>
      <c r="K22" s="85"/>
      <c r="L22" s="181"/>
      <c r="M22" s="180"/>
    </row>
    <row r="23" spans="1:14" ht="25.95" customHeight="1" x14ac:dyDescent="0.3">
      <c r="A23" s="3"/>
      <c r="B23" s="3"/>
      <c r="C23" s="3"/>
      <c r="K23" s="85"/>
    </row>
    <row r="24" spans="1:14" x14ac:dyDescent="0.3">
      <c r="A24" s="3"/>
      <c r="B24" s="3"/>
      <c r="C24" s="3"/>
    </row>
    <row r="25" spans="1:14" ht="31.2" x14ac:dyDescent="0.6">
      <c r="A25" s="3"/>
      <c r="B25" s="3"/>
      <c r="C25" s="3"/>
      <c r="D25" s="3"/>
      <c r="E25" s="3"/>
      <c r="F25" s="3"/>
      <c r="K25" s="85" t="s">
        <v>19</v>
      </c>
      <c r="L25" s="31" t="s">
        <v>44</v>
      </c>
      <c r="M25" s="182">
        <f>1-M21</f>
        <v>1.3498980316301035E-3</v>
      </c>
      <c r="N25" s="21"/>
    </row>
    <row r="26" spans="1:14" ht="21" customHeight="1" x14ac:dyDescent="0.3">
      <c r="A26" s="3"/>
      <c r="B26" s="3"/>
      <c r="C26" s="3"/>
      <c r="D26" s="3"/>
      <c r="E26" s="3"/>
      <c r="F26" s="3"/>
      <c r="I26" s="3"/>
    </row>
    <row r="27" spans="1:14" ht="16.95" customHeight="1" x14ac:dyDescent="0.3">
      <c r="B27" s="3"/>
      <c r="C27" s="3"/>
      <c r="D27" s="3"/>
      <c r="E27" s="3"/>
      <c r="F27" s="3"/>
      <c r="I27" s="3"/>
    </row>
    <row r="28" spans="1:14" ht="21.6" customHeight="1" x14ac:dyDescent="0.3">
      <c r="B28" s="3"/>
      <c r="C28" s="3"/>
      <c r="D28" s="3"/>
      <c r="E28" s="3"/>
      <c r="F28" s="3"/>
      <c r="G28" s="3"/>
      <c r="H28" s="3"/>
      <c r="I28" s="3"/>
      <c r="K28" s="85" t="s">
        <v>43</v>
      </c>
      <c r="L28" s="181" t="s">
        <v>45</v>
      </c>
      <c r="M28" s="180">
        <f>_xlfn.NORM.S.DIST(0,1)</f>
        <v>0.5</v>
      </c>
    </row>
    <row r="29" spans="1:14" ht="18.600000000000001" customHeight="1" x14ac:dyDescent="0.3">
      <c r="B29" s="3"/>
      <c r="C29" s="3"/>
      <c r="D29" s="3"/>
      <c r="E29" s="3"/>
      <c r="F29" s="3"/>
      <c r="G29" s="3"/>
      <c r="H29" s="3"/>
      <c r="I29" s="3"/>
      <c r="L29" s="181"/>
      <c r="M29" s="180"/>
    </row>
    <row r="30" spans="1:14" ht="22.2" customHeight="1" x14ac:dyDescent="0.3">
      <c r="B30" s="3"/>
      <c r="C30" s="3"/>
      <c r="D30" s="3"/>
      <c r="E30" s="3"/>
      <c r="F30" s="3"/>
      <c r="G30" s="9">
        <v>120</v>
      </c>
      <c r="H30" s="8"/>
      <c r="I30" s="3"/>
    </row>
    <row r="31" spans="1:14" ht="23.4" customHeight="1" x14ac:dyDescent="0.3">
      <c r="B31" s="3"/>
      <c r="C31" s="3"/>
      <c r="D31" s="3"/>
      <c r="E31" s="3"/>
      <c r="F31" s="3"/>
      <c r="I31" s="3"/>
    </row>
    <row r="32" spans="1:14" ht="18.600000000000001" customHeight="1" x14ac:dyDescent="0.3">
      <c r="C32" s="12"/>
      <c r="D32" s="3"/>
      <c r="E32" s="3"/>
      <c r="F32" s="12"/>
      <c r="G32" s="3"/>
      <c r="H32" s="3"/>
      <c r="I32" s="3"/>
    </row>
    <row r="33" spans="3:21" x14ac:dyDescent="0.3">
      <c r="C33" s="3"/>
      <c r="D33" s="3"/>
      <c r="E33" s="3"/>
      <c r="F33" s="3"/>
      <c r="G33" s="3"/>
      <c r="H33" s="3"/>
      <c r="I33" s="3"/>
    </row>
    <row r="34" spans="3:21" x14ac:dyDescent="0.3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3:21" ht="25.5" customHeight="1" x14ac:dyDescent="0.3">
      <c r="C35" s="3"/>
      <c r="D35" s="3"/>
      <c r="E35" s="3"/>
      <c r="F35" s="3"/>
      <c r="G35" s="3"/>
      <c r="H35" s="3"/>
      <c r="I35" s="3"/>
      <c r="J35" s="3"/>
      <c r="K35" s="3"/>
      <c r="L35" s="131"/>
      <c r="M35" s="3"/>
      <c r="N35" s="3"/>
    </row>
    <row r="36" spans="3:21" ht="25.5" customHeight="1" x14ac:dyDescent="0.3">
      <c r="C36" s="3"/>
      <c r="D36" s="3"/>
      <c r="E36" s="3"/>
      <c r="F36" s="3"/>
      <c r="G36" s="3"/>
      <c r="H36" s="3"/>
      <c r="I36" s="3"/>
      <c r="J36" s="3"/>
      <c r="K36" s="3"/>
      <c r="L36" s="131"/>
      <c r="M36" s="3"/>
      <c r="N36" s="3"/>
    </row>
    <row r="37" spans="3:21" ht="27.75" customHeight="1" x14ac:dyDescent="0.3">
      <c r="C37" s="3"/>
      <c r="D37" s="3"/>
      <c r="E37" s="123"/>
      <c r="F37" s="123"/>
      <c r="G37" s="123"/>
      <c r="H37" s="123"/>
      <c r="I37" s="3"/>
      <c r="J37" s="3"/>
      <c r="K37" s="3"/>
      <c r="L37" s="3"/>
      <c r="M37" s="3"/>
      <c r="N37" s="3"/>
    </row>
    <row r="38" spans="3:21" ht="27" customHeight="1" x14ac:dyDescent="0.3">
      <c r="C38" s="3"/>
      <c r="D38" s="3"/>
      <c r="E38" s="123"/>
      <c r="F38" s="123"/>
      <c r="G38" s="123"/>
      <c r="H38" s="123"/>
      <c r="I38" s="3"/>
      <c r="J38" s="3"/>
      <c r="K38" s="3"/>
      <c r="L38" s="3"/>
      <c r="M38" s="3"/>
      <c r="N38" s="3"/>
    </row>
    <row r="39" spans="3:21" ht="15" customHeight="1" x14ac:dyDescent="0.3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5"/>
    </row>
    <row r="40" spans="3:21" x14ac:dyDescent="0.3">
      <c r="N40" s="5"/>
      <c r="O40" s="7"/>
      <c r="P40" s="7"/>
      <c r="Q40" s="7"/>
      <c r="R40" s="5"/>
      <c r="S40" s="5"/>
    </row>
    <row r="41" spans="3:21" x14ac:dyDescent="0.3">
      <c r="N41" s="5"/>
      <c r="O41" s="7"/>
      <c r="P41" s="7"/>
      <c r="Q41" s="7"/>
      <c r="R41" s="5"/>
      <c r="S41" s="5"/>
    </row>
    <row r="42" spans="3:21" x14ac:dyDescent="0.3">
      <c r="N42" s="5"/>
      <c r="O42" s="7"/>
      <c r="P42" s="7"/>
      <c r="Q42" s="7"/>
      <c r="R42" s="5"/>
      <c r="S42" s="5"/>
    </row>
    <row r="43" spans="3:21" x14ac:dyDescent="0.3">
      <c r="N43" s="5"/>
      <c r="O43" s="7"/>
      <c r="P43" s="7"/>
      <c r="Q43" s="7"/>
      <c r="R43" s="5"/>
      <c r="S43" s="5"/>
    </row>
    <row r="44" spans="3:21" x14ac:dyDescent="0.3">
      <c r="N44" s="5"/>
      <c r="O44" s="6"/>
      <c r="P44" s="6"/>
      <c r="Q44" s="5"/>
      <c r="R44" s="5"/>
      <c r="S44" s="5"/>
    </row>
    <row r="45" spans="3:21" x14ac:dyDescent="0.3">
      <c r="N45" s="5"/>
      <c r="O45" s="6"/>
      <c r="P45" s="6"/>
      <c r="Q45" s="5"/>
      <c r="R45" s="5"/>
      <c r="S45" s="5"/>
    </row>
    <row r="48" spans="3:21" x14ac:dyDescent="0.3">
      <c r="U48" s="10"/>
    </row>
  </sheetData>
  <mergeCells count="7">
    <mergeCell ref="L35:L36"/>
    <mergeCell ref="E37:F38"/>
    <mergeCell ref="G37:H38"/>
    <mergeCell ref="M21:M22"/>
    <mergeCell ref="L21:L22"/>
    <mergeCell ref="L28:L29"/>
    <mergeCell ref="M28:M29"/>
  </mergeCells>
  <pageMargins left="0.7" right="0.7" top="0.75" bottom="0.75" header="0.3" footer="0.3"/>
  <pageSetup scale="4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6:V48"/>
  <sheetViews>
    <sheetView zoomScale="60" zoomScaleNormal="6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30.33203125" style="1" customWidth="1"/>
    <col min="4" max="4" width="24.33203125" style="1" customWidth="1"/>
    <col min="5" max="5" width="20.6640625" style="1" customWidth="1"/>
    <col min="6" max="6" width="9.109375" style="1"/>
    <col min="7" max="7" width="10.109375" style="1" bestFit="1" customWidth="1"/>
    <col min="8" max="13" width="9.109375" style="1"/>
    <col min="14" max="14" width="19.44140625" style="1" customWidth="1"/>
    <col min="15" max="15" width="12.5546875" style="1" customWidth="1"/>
    <col min="16" max="16" width="8.6640625" style="1" customWidth="1"/>
    <col min="17" max="17" width="20.6640625" style="1" customWidth="1"/>
    <col min="18" max="18" width="7.6640625" style="1" customWidth="1"/>
    <col min="19" max="19" width="6" style="1" customWidth="1"/>
    <col min="20" max="20" width="6.6640625" style="1" customWidth="1"/>
    <col min="21" max="21" width="6.88671875" style="1" customWidth="1"/>
    <col min="22" max="22" width="6.6640625" style="1" customWidth="1"/>
    <col min="23" max="23" width="6.33203125" style="1" customWidth="1"/>
    <col min="24" max="24" width="6.5546875" style="1" customWidth="1"/>
    <col min="25" max="16384" width="9.109375" style="1"/>
  </cols>
  <sheetData>
    <row r="16" ht="15" customHeight="1" x14ac:dyDescent="0.3"/>
    <row r="17" spans="1:15" ht="15" customHeight="1" x14ac:dyDescent="0.3"/>
    <row r="18" spans="1:15" ht="15" customHeight="1" x14ac:dyDescent="0.3"/>
    <row r="21" spans="1:15" ht="24.6" customHeight="1" x14ac:dyDescent="0.3">
      <c r="A21" s="3"/>
      <c r="B21" s="3"/>
      <c r="C21" s="3"/>
      <c r="L21" s="84"/>
    </row>
    <row r="22" spans="1:15" ht="15" customHeight="1" x14ac:dyDescent="0.3">
      <c r="A22" s="3"/>
      <c r="B22" s="3"/>
      <c r="C22" s="3"/>
      <c r="L22" s="84"/>
    </row>
    <row r="23" spans="1:15" ht="25.95" customHeight="1" x14ac:dyDescent="0.3">
      <c r="A23" s="3"/>
      <c r="B23" s="3"/>
      <c r="C23" s="3"/>
      <c r="L23" s="84"/>
    </row>
    <row r="24" spans="1:15" x14ac:dyDescent="0.3">
      <c r="A24" s="3"/>
      <c r="B24" s="3"/>
      <c r="C24" s="3"/>
    </row>
    <row r="25" spans="1:15" ht="31.2" x14ac:dyDescent="0.6">
      <c r="A25" s="3"/>
      <c r="B25" s="3"/>
      <c r="C25" s="3"/>
      <c r="D25" s="3"/>
      <c r="E25" s="3"/>
      <c r="F25" s="3"/>
      <c r="L25" s="85"/>
      <c r="O25" s="21"/>
    </row>
    <row r="26" spans="1:15" ht="21" customHeight="1" x14ac:dyDescent="0.3">
      <c r="A26" s="3"/>
      <c r="B26" s="3"/>
      <c r="C26" s="3"/>
      <c r="D26" s="3"/>
      <c r="E26" s="3"/>
      <c r="F26" s="3"/>
      <c r="I26" s="3"/>
    </row>
    <row r="27" spans="1:15" ht="16.95" customHeight="1" x14ac:dyDescent="0.3">
      <c r="B27" s="3"/>
      <c r="C27" s="3"/>
      <c r="D27" s="3"/>
      <c r="E27" s="3"/>
      <c r="F27" s="3"/>
      <c r="I27" s="3"/>
    </row>
    <row r="28" spans="1:15" ht="21.6" customHeight="1" x14ac:dyDescent="0.3">
      <c r="B28" s="3"/>
      <c r="C28" s="3"/>
      <c r="D28" s="3"/>
      <c r="E28" s="3"/>
      <c r="F28" s="3"/>
      <c r="G28" s="3"/>
      <c r="H28" s="3"/>
      <c r="I28" s="3"/>
    </row>
    <row r="29" spans="1:15" ht="18.600000000000001" customHeight="1" x14ac:dyDescent="0.3">
      <c r="B29" s="3"/>
      <c r="C29" s="3"/>
      <c r="D29" s="3"/>
      <c r="E29" s="3"/>
      <c r="F29" s="3"/>
      <c r="G29" s="3"/>
      <c r="H29" s="3"/>
      <c r="I29" s="3"/>
    </row>
    <row r="30" spans="1:15" ht="22.2" customHeight="1" x14ac:dyDescent="0.3">
      <c r="B30" s="3"/>
      <c r="C30" s="3"/>
      <c r="D30" s="3"/>
      <c r="E30" s="3"/>
      <c r="F30" s="3"/>
      <c r="G30" s="9">
        <v>120</v>
      </c>
      <c r="H30" s="8"/>
      <c r="I30" s="3"/>
    </row>
    <row r="31" spans="1:15" ht="23.4" customHeight="1" x14ac:dyDescent="0.3">
      <c r="B31" s="3"/>
      <c r="C31" s="3"/>
      <c r="D31" s="3"/>
      <c r="E31" s="3"/>
      <c r="F31" s="3"/>
      <c r="I31" s="3"/>
    </row>
    <row r="32" spans="1:15" ht="18.600000000000001" customHeight="1" x14ac:dyDescent="0.3">
      <c r="C32" s="12"/>
      <c r="D32" s="3"/>
      <c r="E32" s="3"/>
      <c r="F32" s="12"/>
      <c r="G32" s="3"/>
      <c r="H32" s="3"/>
      <c r="I32" s="3"/>
    </row>
    <row r="33" spans="3:22" x14ac:dyDescent="0.3">
      <c r="C33" s="3"/>
      <c r="D33" s="3"/>
      <c r="E33" s="3"/>
      <c r="F33" s="3"/>
      <c r="G33" s="3"/>
      <c r="H33" s="3"/>
      <c r="I33" s="3"/>
    </row>
    <row r="34" spans="3:22" x14ac:dyDescent="0.3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3:22" ht="25.5" customHeight="1" x14ac:dyDescent="0.3">
      <c r="C35" s="3"/>
      <c r="D35" s="3"/>
      <c r="E35" s="3"/>
      <c r="F35" s="3"/>
      <c r="G35" s="3"/>
      <c r="H35" s="3"/>
      <c r="I35" s="3"/>
      <c r="J35" s="3"/>
      <c r="K35" s="3"/>
      <c r="L35" s="3"/>
      <c r="M35" s="131"/>
      <c r="N35" s="3"/>
      <c r="O35" s="3"/>
    </row>
    <row r="36" spans="3:22" ht="25.5" customHeight="1" x14ac:dyDescent="0.3">
      <c r="C36" s="3"/>
      <c r="D36" s="3"/>
      <c r="E36" s="3"/>
      <c r="F36" s="3"/>
      <c r="G36" s="3"/>
      <c r="H36" s="3"/>
      <c r="I36" s="3"/>
      <c r="J36" s="3"/>
      <c r="K36" s="3"/>
      <c r="L36" s="3"/>
      <c r="M36" s="131"/>
      <c r="N36" s="3"/>
      <c r="O36" s="3"/>
    </row>
    <row r="37" spans="3:22" ht="27.75" customHeight="1" x14ac:dyDescent="0.3">
      <c r="C37" s="3"/>
      <c r="D37" s="3"/>
      <c r="E37" s="123"/>
      <c r="F37" s="123"/>
      <c r="G37" s="123"/>
      <c r="H37" s="123"/>
      <c r="I37" s="3"/>
      <c r="J37" s="3"/>
      <c r="K37" s="3"/>
      <c r="L37" s="3"/>
      <c r="M37" s="3"/>
      <c r="N37" s="3"/>
      <c r="O37" s="3"/>
    </row>
    <row r="38" spans="3:22" ht="27" customHeight="1" x14ac:dyDescent="0.3">
      <c r="C38" s="3"/>
      <c r="D38" s="3"/>
      <c r="E38" s="123"/>
      <c r="F38" s="123"/>
      <c r="G38" s="123"/>
      <c r="H38" s="123"/>
      <c r="I38" s="3"/>
      <c r="J38" s="3"/>
      <c r="K38" s="3"/>
      <c r="L38" s="3"/>
      <c r="M38" s="3"/>
      <c r="N38" s="3"/>
      <c r="O38" s="3"/>
    </row>
    <row r="39" spans="3:22" ht="15" customHeight="1" x14ac:dyDescent="0.3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</row>
    <row r="40" spans="3:22" x14ac:dyDescent="0.3">
      <c r="O40" s="5"/>
      <c r="P40" s="7"/>
      <c r="Q40" s="7"/>
      <c r="R40" s="7"/>
      <c r="S40" s="5"/>
      <c r="T40" s="5"/>
    </row>
    <row r="41" spans="3:22" x14ac:dyDescent="0.3">
      <c r="O41" s="5"/>
      <c r="P41" s="7"/>
      <c r="Q41" s="7"/>
      <c r="R41" s="7"/>
      <c r="S41" s="5"/>
      <c r="T41" s="5"/>
    </row>
    <row r="42" spans="3:22" x14ac:dyDescent="0.3">
      <c r="O42" s="5"/>
      <c r="P42" s="7"/>
      <c r="Q42" s="7"/>
      <c r="R42" s="7"/>
      <c r="S42" s="5"/>
      <c r="T42" s="5"/>
    </row>
    <row r="43" spans="3:22" x14ac:dyDescent="0.3">
      <c r="O43" s="5"/>
      <c r="P43" s="7"/>
      <c r="Q43" s="7"/>
      <c r="R43" s="7"/>
      <c r="S43" s="5"/>
      <c r="T43" s="5"/>
    </row>
    <row r="44" spans="3:22" x14ac:dyDescent="0.3">
      <c r="O44" s="5"/>
      <c r="P44" s="6"/>
      <c r="Q44" s="6"/>
      <c r="R44" s="5"/>
      <c r="S44" s="5"/>
      <c r="T44" s="5"/>
    </row>
    <row r="45" spans="3:22" x14ac:dyDescent="0.3">
      <c r="O45" s="5"/>
      <c r="P45" s="6"/>
      <c r="Q45" s="6"/>
      <c r="R45" s="5"/>
      <c r="S45" s="5"/>
      <c r="T45" s="5"/>
    </row>
    <row r="48" spans="3:22" x14ac:dyDescent="0.3">
      <c r="V48" s="10"/>
    </row>
  </sheetData>
  <mergeCells count="3">
    <mergeCell ref="M35:M36"/>
    <mergeCell ref="E37:F38"/>
    <mergeCell ref="G37:H38"/>
  </mergeCells>
  <pageMargins left="0.7" right="0.7" top="0.75" bottom="0.75" header="0.3" footer="0.3"/>
  <pageSetup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B846-F8D3-4D5F-8992-67225C6661D4}">
  <sheetPr>
    <pageSetUpPr fitToPage="1"/>
  </sheetPr>
  <dimension ref="A16:AE61"/>
  <sheetViews>
    <sheetView zoomScale="60" zoomScaleNormal="6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21" style="1" customWidth="1"/>
    <col min="4" max="4" width="17.6640625" style="1" customWidth="1"/>
    <col min="5" max="6" width="19.33203125" style="1" customWidth="1"/>
    <col min="7" max="7" width="10.109375" style="1" bestFit="1" customWidth="1"/>
    <col min="8" max="8" width="9.109375" style="1"/>
    <col min="9" max="9" width="18.44140625" style="1" customWidth="1"/>
    <col min="10" max="11" width="9.109375" style="1"/>
    <col min="12" max="12" width="8.88671875" style="1" customWidth="1"/>
    <col min="13" max="13" width="7.6640625" style="1" customWidth="1"/>
    <col min="14" max="14" width="8.109375" style="1" customWidth="1"/>
    <col min="15" max="15" width="7.6640625" style="1" customWidth="1"/>
    <col min="16" max="16" width="46.33203125" style="1" customWidth="1"/>
    <col min="17" max="17" width="35.5546875" style="1" customWidth="1"/>
    <col min="18" max="18" width="7" style="1" customWidth="1"/>
    <col min="19" max="19" width="7.33203125" style="1" customWidth="1"/>
    <col min="20" max="21" width="6" style="1" customWidth="1"/>
    <col min="22" max="23" width="4.5546875" style="1" customWidth="1"/>
    <col min="24" max="25" width="5.33203125" style="1" customWidth="1"/>
    <col min="26" max="16384" width="9.109375" style="1"/>
  </cols>
  <sheetData>
    <row r="16" spans="16:17" ht="29.4" x14ac:dyDescent="0.45">
      <c r="P16" s="183" t="s">
        <v>61</v>
      </c>
      <c r="Q16" s="184"/>
    </row>
    <row r="17" spans="1:31" ht="29.4" x14ac:dyDescent="0.45">
      <c r="E17" s="119">
        <v>23</v>
      </c>
      <c r="P17" s="120" t="s">
        <v>46</v>
      </c>
      <c r="Q17" s="185">
        <v>13.736842105263158</v>
      </c>
      <c r="AC17" s="186">
        <f>(Q21/Q17)*100%</f>
        <v>0.6176272147848556</v>
      </c>
      <c r="AD17" s="186"/>
      <c r="AE17" s="186"/>
    </row>
    <row r="18" spans="1:31" ht="29.4" x14ac:dyDescent="0.45">
      <c r="E18" s="119">
        <v>17</v>
      </c>
      <c r="P18" s="120" t="s">
        <v>47</v>
      </c>
      <c r="Q18" s="120">
        <v>1.9464198732997875</v>
      </c>
      <c r="AC18" s="186"/>
      <c r="AD18" s="186"/>
      <c r="AE18" s="186"/>
    </row>
    <row r="19" spans="1:31" ht="29.4" x14ac:dyDescent="0.45">
      <c r="E19" s="119">
        <v>4</v>
      </c>
      <c r="P19" s="120" t="s">
        <v>48</v>
      </c>
      <c r="Q19" s="120">
        <v>15</v>
      </c>
    </row>
    <row r="20" spans="1:31" ht="29.4" x14ac:dyDescent="0.45">
      <c r="E20" s="119">
        <v>7</v>
      </c>
      <c r="P20" s="120" t="s">
        <v>49</v>
      </c>
      <c r="Q20" s="120">
        <v>23</v>
      </c>
    </row>
    <row r="21" spans="1:31" ht="29.4" x14ac:dyDescent="0.45">
      <c r="E21" s="119">
        <v>17</v>
      </c>
      <c r="P21" s="120" t="s">
        <v>50</v>
      </c>
      <c r="Q21" s="185">
        <v>8.4842475294130164</v>
      </c>
    </row>
    <row r="22" spans="1:31" ht="29.4" x14ac:dyDescent="0.45">
      <c r="E22" s="119">
        <v>24</v>
      </c>
      <c r="P22" s="120" t="s">
        <v>51</v>
      </c>
      <c r="Q22" s="120">
        <v>71.982456140350877</v>
      </c>
    </row>
    <row r="23" spans="1:31" ht="29.4" x14ac:dyDescent="0.45">
      <c r="E23" s="119">
        <v>5</v>
      </c>
      <c r="P23" s="120" t="s">
        <v>52</v>
      </c>
      <c r="Q23" s="120">
        <v>-1.4124070433432365</v>
      </c>
    </row>
    <row r="24" spans="1:31" ht="29.4" x14ac:dyDescent="0.45">
      <c r="E24" s="119">
        <v>1</v>
      </c>
      <c r="P24" s="120" t="s">
        <v>53</v>
      </c>
      <c r="Q24" s="120">
        <v>-0.10815081000699212</v>
      </c>
    </row>
    <row r="25" spans="1:31" ht="29.4" x14ac:dyDescent="0.45">
      <c r="E25" s="119">
        <v>14</v>
      </c>
      <c r="P25" s="120" t="s">
        <v>54</v>
      </c>
      <c r="Q25" s="120">
        <v>26</v>
      </c>
    </row>
    <row r="26" spans="1:31" ht="27.75" customHeight="1" x14ac:dyDescent="0.45">
      <c r="E26" s="119">
        <v>23</v>
      </c>
      <c r="P26" s="120" t="s">
        <v>55</v>
      </c>
      <c r="Q26" s="120">
        <v>1</v>
      </c>
    </row>
    <row r="27" spans="1:31" ht="30.75" customHeight="1" x14ac:dyDescent="0.45">
      <c r="E27" s="119">
        <v>9</v>
      </c>
      <c r="P27" s="120" t="s">
        <v>56</v>
      </c>
      <c r="Q27" s="120">
        <v>27</v>
      </c>
    </row>
    <row r="28" spans="1:31" ht="27.75" customHeight="1" x14ac:dyDescent="0.45">
      <c r="E28" s="119">
        <v>9</v>
      </c>
      <c r="P28" s="120" t="s">
        <v>57</v>
      </c>
      <c r="Q28" s="120">
        <v>261</v>
      </c>
    </row>
    <row r="29" spans="1:31" ht="32.25" customHeight="1" thickBot="1" x14ac:dyDescent="0.5">
      <c r="A29" s="3"/>
      <c r="B29" s="3"/>
      <c r="E29" s="119">
        <v>18</v>
      </c>
      <c r="P29" s="121" t="s">
        <v>58</v>
      </c>
      <c r="Q29" s="121">
        <v>19</v>
      </c>
    </row>
    <row r="30" spans="1:31" ht="27" customHeight="1" x14ac:dyDescent="0.35">
      <c r="E30" s="119">
        <v>21</v>
      </c>
      <c r="Q30" s="1">
        <v>0</v>
      </c>
    </row>
    <row r="31" spans="1:31" ht="25.2" customHeight="1" x14ac:dyDescent="0.35">
      <c r="E31" s="119">
        <v>22</v>
      </c>
    </row>
    <row r="32" spans="1:31" ht="25.2" customHeight="1" x14ac:dyDescent="0.35">
      <c r="E32" s="119">
        <v>15</v>
      </c>
    </row>
    <row r="33" spans="2:5" ht="30" customHeight="1" x14ac:dyDescent="0.35">
      <c r="E33" s="119">
        <v>4</v>
      </c>
    </row>
    <row r="34" spans="2:5" ht="24.6" customHeight="1" x14ac:dyDescent="0.35">
      <c r="B34" s="3"/>
      <c r="E34" s="119">
        <v>1</v>
      </c>
    </row>
    <row r="35" spans="2:5" ht="24" customHeight="1" x14ac:dyDescent="0.35">
      <c r="E35" s="119">
        <v>27</v>
      </c>
    </row>
    <row r="36" spans="2:5" ht="15.6" customHeight="1" x14ac:dyDescent="0.3"/>
    <row r="37" spans="2:5" ht="15.6" customHeight="1" x14ac:dyDescent="0.3"/>
    <row r="38" spans="2:5" ht="15.6" customHeight="1" x14ac:dyDescent="0.3"/>
    <row r="39" spans="2:5" ht="16.95" customHeight="1" x14ac:dyDescent="0.3"/>
    <row r="40" spans="2:5" ht="15" customHeight="1" x14ac:dyDescent="0.3"/>
    <row r="44" spans="2:5" ht="23.25" customHeight="1" x14ac:dyDescent="0.3"/>
    <row r="45" spans="2:5" ht="23.25" customHeight="1" x14ac:dyDescent="0.3"/>
    <row r="49" spans="6:6" ht="23.25" customHeight="1" x14ac:dyDescent="0.3"/>
    <row r="50" spans="6:6" ht="23.25" customHeight="1" x14ac:dyDescent="0.3">
      <c r="F50" s="3"/>
    </row>
    <row r="51" spans="6:6" x14ac:dyDescent="0.3">
      <c r="F51" s="3"/>
    </row>
    <row r="58" spans="6:6" ht="15" customHeight="1" x14ac:dyDescent="0.3"/>
    <row r="59" spans="6:6" ht="15" customHeight="1" x14ac:dyDescent="0.3"/>
    <row r="60" spans="6:6" ht="15" customHeight="1" x14ac:dyDescent="0.3"/>
    <row r="61" spans="6:6" ht="15" customHeight="1" x14ac:dyDescent="0.3"/>
  </sheetData>
  <mergeCells count="2">
    <mergeCell ref="AC17:AE18"/>
    <mergeCell ref="P16:Q16"/>
  </mergeCells>
  <pageMargins left="0.7" right="0.7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6:F59"/>
  <sheetViews>
    <sheetView zoomScale="50" zoomScaleNormal="5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21" style="1" customWidth="1"/>
    <col min="4" max="4" width="17.6640625" style="1" customWidth="1"/>
    <col min="5" max="6" width="19.33203125" style="1" customWidth="1"/>
    <col min="7" max="7" width="10.109375" style="1" bestFit="1" customWidth="1"/>
    <col min="8" max="8" width="9.109375" style="1"/>
    <col min="9" max="9" width="18.44140625" style="1" customWidth="1"/>
    <col min="10" max="11" width="9.109375" style="1"/>
    <col min="12" max="12" width="8.88671875" style="1" customWidth="1"/>
    <col min="13" max="13" width="7.6640625" style="1" customWidth="1"/>
    <col min="14" max="14" width="8.109375" style="1" customWidth="1"/>
    <col min="15" max="16" width="7.6640625" style="1" customWidth="1"/>
    <col min="17" max="17" width="6.88671875" style="1" customWidth="1"/>
    <col min="18" max="18" width="7" style="1" customWidth="1"/>
    <col min="19" max="19" width="7.33203125" style="1" customWidth="1"/>
    <col min="20" max="21" width="6" style="1" customWidth="1"/>
    <col min="22" max="23" width="4.5546875" style="1" customWidth="1"/>
    <col min="24" max="25" width="5.33203125" style="1" customWidth="1"/>
    <col min="26" max="16384" width="9.109375" style="1"/>
  </cols>
  <sheetData>
    <row r="16" spans="5:5" ht="24.6" customHeight="1" x14ac:dyDescent="0.35">
      <c r="E16" s="119">
        <v>23</v>
      </c>
    </row>
    <row r="17" spans="1:5" ht="27.6" customHeight="1" x14ac:dyDescent="0.35">
      <c r="E17" s="119">
        <v>17</v>
      </c>
    </row>
    <row r="18" spans="1:5" ht="28.2" customHeight="1" x14ac:dyDescent="0.35">
      <c r="E18" s="119">
        <v>4</v>
      </c>
    </row>
    <row r="19" spans="1:5" ht="28.2" customHeight="1" x14ac:dyDescent="0.35">
      <c r="E19" s="119">
        <v>7</v>
      </c>
    </row>
    <row r="20" spans="1:5" ht="30.6" customHeight="1" x14ac:dyDescent="0.35">
      <c r="E20" s="119">
        <v>17</v>
      </c>
    </row>
    <row r="21" spans="1:5" ht="27" customHeight="1" x14ac:dyDescent="0.35">
      <c r="E21" s="119">
        <v>24</v>
      </c>
    </row>
    <row r="22" spans="1:5" ht="29.4" customHeight="1" x14ac:dyDescent="0.35">
      <c r="E22" s="119">
        <v>5</v>
      </c>
    </row>
    <row r="23" spans="1:5" ht="24.6" customHeight="1" x14ac:dyDescent="0.35">
      <c r="E23" s="119">
        <v>1</v>
      </c>
    </row>
    <row r="24" spans="1:5" ht="27.75" customHeight="1" x14ac:dyDescent="0.35">
      <c r="E24" s="119">
        <v>14</v>
      </c>
    </row>
    <row r="25" spans="1:5" ht="30.75" customHeight="1" x14ac:dyDescent="0.35">
      <c r="E25" s="119">
        <v>23</v>
      </c>
    </row>
    <row r="26" spans="1:5" ht="27.75" customHeight="1" x14ac:dyDescent="0.35">
      <c r="E26" s="119">
        <v>9</v>
      </c>
    </row>
    <row r="27" spans="1:5" ht="32.25" customHeight="1" x14ac:dyDescent="0.35">
      <c r="A27" s="3"/>
      <c r="E27" s="119">
        <v>9</v>
      </c>
    </row>
    <row r="28" spans="1:5" ht="31.8" customHeight="1" x14ac:dyDescent="0.35">
      <c r="E28" s="119">
        <v>18</v>
      </c>
    </row>
    <row r="29" spans="1:5" ht="25.2" customHeight="1" x14ac:dyDescent="0.35">
      <c r="E29" s="119">
        <v>21</v>
      </c>
    </row>
    <row r="30" spans="1:5" ht="25.2" customHeight="1" x14ac:dyDescent="0.35">
      <c r="E30" s="119">
        <v>22</v>
      </c>
    </row>
    <row r="31" spans="1:5" ht="30" customHeight="1" x14ac:dyDescent="0.35">
      <c r="E31" s="119">
        <v>15</v>
      </c>
    </row>
    <row r="32" spans="1:5" ht="24.6" customHeight="1" x14ac:dyDescent="0.35">
      <c r="E32" s="119">
        <v>4</v>
      </c>
    </row>
    <row r="33" spans="5:6" ht="33.6" customHeight="1" x14ac:dyDescent="0.35">
      <c r="E33" s="119">
        <v>1</v>
      </c>
    </row>
    <row r="34" spans="5:6" ht="28.8" customHeight="1" x14ac:dyDescent="0.35">
      <c r="E34" s="119">
        <v>27</v>
      </c>
    </row>
    <row r="35" spans="5:6" ht="15.6" customHeight="1" x14ac:dyDescent="0.3"/>
    <row r="36" spans="5:6" ht="15.6" customHeight="1" x14ac:dyDescent="0.3"/>
    <row r="37" spans="5:6" ht="16.95" customHeight="1" x14ac:dyDescent="0.3"/>
    <row r="38" spans="5:6" ht="15" customHeight="1" x14ac:dyDescent="0.3"/>
    <row r="42" spans="5:6" ht="23.25" customHeight="1" x14ac:dyDescent="0.3"/>
    <row r="43" spans="5:6" ht="23.25" customHeight="1" x14ac:dyDescent="0.3"/>
    <row r="47" spans="5:6" ht="23.25" customHeight="1" x14ac:dyDescent="0.3"/>
    <row r="48" spans="5:6" ht="23.25" customHeight="1" x14ac:dyDescent="0.3">
      <c r="F48" s="3"/>
    </row>
    <row r="49" spans="6:6" x14ac:dyDescent="0.3">
      <c r="F49" s="3"/>
    </row>
    <row r="56" spans="6:6" ht="15" customHeight="1" x14ac:dyDescent="0.3"/>
    <row r="57" spans="6:6" ht="15" customHeight="1" x14ac:dyDescent="0.3"/>
    <row r="58" spans="6:6" ht="15" customHeight="1" x14ac:dyDescent="0.3"/>
    <row r="59" spans="6:6" ht="15" customHeight="1" x14ac:dyDescent="0.3"/>
  </sheetData>
  <pageMargins left="0.7" right="0.7" top="0.75" bottom="0.75" header="0.3" footer="0.3"/>
  <pageSetup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097A7-6469-4F7C-9BD3-937BE3A2CA78}">
  <sheetPr>
    <pageSetUpPr fitToPage="1"/>
  </sheetPr>
  <dimension ref="A15:Z52"/>
  <sheetViews>
    <sheetView topLeftCell="A4" zoomScale="60" zoomScaleNormal="6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26.6640625" style="1" customWidth="1"/>
    <col min="4" max="4" width="17.6640625" style="1" customWidth="1"/>
    <col min="5" max="5" width="21" style="1" customWidth="1"/>
    <col min="6" max="6" width="6.5546875" style="1" customWidth="1"/>
    <col min="7" max="7" width="18.88671875" style="1" customWidth="1"/>
    <col min="8" max="8" width="13.6640625" style="1" customWidth="1"/>
    <col min="9" max="9" width="7.88671875" style="1" customWidth="1"/>
    <col min="10" max="12" width="7.33203125" style="1" customWidth="1"/>
    <col min="13" max="13" width="6" style="1" customWidth="1"/>
    <col min="14" max="14" width="24.21875" style="1" customWidth="1"/>
    <col min="15" max="15" width="16.88671875" style="1" customWidth="1"/>
    <col min="16" max="16" width="22.44140625" style="1" customWidth="1"/>
    <col min="17" max="17" width="7.33203125" style="1" customWidth="1"/>
    <col min="18" max="18" width="9.109375" style="1"/>
    <col min="19" max="19" width="17.21875" style="1" customWidth="1"/>
    <col min="20" max="20" width="4.109375" style="1" customWidth="1"/>
    <col min="21" max="16384" width="9.109375" style="1"/>
  </cols>
  <sheetData>
    <row r="15" spans="14:22" ht="34.799999999999997" x14ac:dyDescent="0.55000000000000004">
      <c r="N15" s="34"/>
      <c r="O15" s="132" t="s">
        <v>2</v>
      </c>
      <c r="P15" s="133"/>
      <c r="S15" s="122" t="s">
        <v>29</v>
      </c>
      <c r="T15" s="3"/>
      <c r="U15" s="134" t="s">
        <v>30</v>
      </c>
      <c r="V15" s="134"/>
    </row>
    <row r="16" spans="14:22" ht="22.2" x14ac:dyDescent="0.3">
      <c r="N16" s="35" t="s">
        <v>1</v>
      </c>
      <c r="O16" s="36" t="s">
        <v>4</v>
      </c>
      <c r="P16" s="37" t="s">
        <v>3</v>
      </c>
    </row>
    <row r="17" spans="1:22" ht="31.2" x14ac:dyDescent="0.3">
      <c r="N17" s="38" t="s">
        <v>5</v>
      </c>
      <c r="O17" s="39">
        <v>120</v>
      </c>
      <c r="P17" s="40">
        <v>70</v>
      </c>
      <c r="S17" s="42">
        <f>(O17+P17)/2</f>
        <v>95</v>
      </c>
      <c r="T17" s="43"/>
      <c r="U17" s="135">
        <f>O17*0.7+P17*0.3</f>
        <v>105</v>
      </c>
      <c r="V17" s="136"/>
    </row>
    <row r="18" spans="1:22" ht="31.8" x14ac:dyDescent="0.3">
      <c r="N18" s="41" t="s">
        <v>6</v>
      </c>
      <c r="O18" s="39">
        <v>100</v>
      </c>
      <c r="P18" s="40">
        <v>50</v>
      </c>
      <c r="S18" s="44">
        <f>(O18+P18)/2</f>
        <v>75</v>
      </c>
      <c r="T18" s="43"/>
      <c r="U18" s="137">
        <f>O18*0.7+P18*0.3</f>
        <v>85</v>
      </c>
      <c r="V18" s="138"/>
    </row>
    <row r="19" spans="1:22" ht="42" customHeight="1" x14ac:dyDescent="0.3">
      <c r="N19" s="41" t="s">
        <v>7</v>
      </c>
      <c r="O19" s="39">
        <v>40</v>
      </c>
      <c r="P19" s="40">
        <v>10</v>
      </c>
      <c r="S19" s="44">
        <f>(O19+P19)/2</f>
        <v>25</v>
      </c>
      <c r="T19" s="43"/>
      <c r="U19" s="137">
        <f>O19*0.7+P19*0.3</f>
        <v>31</v>
      </c>
      <c r="V19" s="138"/>
    </row>
    <row r="21" spans="1:22" x14ac:dyDescent="0.3">
      <c r="A21" s="3"/>
      <c r="B21" s="3"/>
      <c r="C21" s="3"/>
    </row>
    <row r="22" spans="1:22" x14ac:dyDescent="0.3">
      <c r="A22" s="3"/>
      <c r="B22" s="3"/>
      <c r="C22" s="3"/>
    </row>
    <row r="23" spans="1:22" x14ac:dyDescent="0.3">
      <c r="A23" s="3"/>
      <c r="B23" s="3"/>
      <c r="C23" s="3"/>
    </row>
    <row r="24" spans="1:22" x14ac:dyDescent="0.3">
      <c r="A24" s="3"/>
      <c r="B24" s="3"/>
      <c r="C24" s="3"/>
    </row>
    <row r="25" spans="1:22" x14ac:dyDescent="0.3">
      <c r="A25" s="3"/>
      <c r="B25" s="3"/>
      <c r="C25" s="3"/>
    </row>
    <row r="26" spans="1:22" x14ac:dyDescent="0.3">
      <c r="A26" s="3"/>
      <c r="B26" s="3"/>
      <c r="C26" s="3"/>
      <c r="D26" s="3"/>
      <c r="E26" s="3"/>
    </row>
    <row r="27" spans="1:22" ht="21" customHeight="1" x14ac:dyDescent="0.3">
      <c r="A27" s="3"/>
      <c r="B27" s="3"/>
      <c r="C27" s="3"/>
      <c r="D27" s="3"/>
      <c r="E27" s="3"/>
      <c r="F27" s="3"/>
      <c r="G27" s="3"/>
    </row>
    <row r="28" spans="1:22" ht="15" customHeight="1" x14ac:dyDescent="0.3">
      <c r="B28" s="3"/>
      <c r="C28" s="3"/>
      <c r="D28" s="3"/>
      <c r="E28" s="3"/>
      <c r="F28" s="3"/>
      <c r="G28" s="3"/>
    </row>
    <row r="29" spans="1:22" ht="15" customHeight="1" x14ac:dyDescent="0.3">
      <c r="B29" s="3"/>
      <c r="C29" s="3"/>
      <c r="D29" s="3"/>
      <c r="E29" s="3"/>
      <c r="F29" s="3"/>
      <c r="G29" s="3"/>
    </row>
    <row r="30" spans="1:22" ht="15" customHeight="1" x14ac:dyDescent="0.3">
      <c r="B30" s="3"/>
      <c r="C30" s="3"/>
      <c r="D30" s="3"/>
      <c r="E30" s="3"/>
      <c r="F30" s="3"/>
      <c r="G30" s="3"/>
    </row>
    <row r="31" spans="1:22" ht="15" customHeight="1" x14ac:dyDescent="0.3">
      <c r="B31" s="3"/>
      <c r="C31" s="3"/>
      <c r="D31" s="3"/>
      <c r="E31" s="3"/>
      <c r="F31" s="3"/>
      <c r="G31" s="3"/>
    </row>
    <row r="32" spans="1:22" ht="15" customHeight="1" x14ac:dyDescent="0.3">
      <c r="B32" s="3"/>
      <c r="C32" s="3"/>
      <c r="D32" s="3"/>
      <c r="E32" s="3"/>
      <c r="F32" s="3"/>
      <c r="G32" s="3"/>
    </row>
    <row r="33" spans="2:26" ht="15" customHeight="1" x14ac:dyDescent="0.3">
      <c r="B33" s="3"/>
      <c r="C33" s="3"/>
      <c r="D33" s="3"/>
      <c r="E33" s="3"/>
      <c r="F33" s="3"/>
      <c r="G33" s="3"/>
      <c r="Y33" s="187">
        <f>O17*0.5+P17*0.5</f>
        <v>95</v>
      </c>
      <c r="Z33" s="187"/>
    </row>
    <row r="34" spans="2:26" ht="24.6" customHeight="1" x14ac:dyDescent="0.3">
      <c r="B34" s="3"/>
      <c r="C34" s="8"/>
      <c r="D34" s="8"/>
      <c r="E34" s="8"/>
      <c r="F34" s="3"/>
      <c r="G34" s="3"/>
      <c r="Y34" s="187"/>
      <c r="Z34" s="187"/>
    </row>
    <row r="35" spans="2:26" ht="18" customHeight="1" x14ac:dyDescent="0.3">
      <c r="B35" s="3"/>
      <c r="C35" s="8"/>
      <c r="D35" s="8"/>
      <c r="E35" s="8"/>
      <c r="F35" s="3"/>
      <c r="G35" s="3"/>
    </row>
    <row r="36" spans="2:26" ht="28.5" customHeight="1" x14ac:dyDescent="0.3">
      <c r="B36" s="3"/>
      <c r="F36" s="8"/>
      <c r="G36" s="3"/>
      <c r="H36" s="3"/>
      <c r="I36" s="3"/>
      <c r="J36" s="3"/>
      <c r="K36" s="3"/>
      <c r="L36" s="3"/>
    </row>
    <row r="37" spans="2:26" ht="28.2" customHeight="1" x14ac:dyDescent="0.3">
      <c r="F37" s="8"/>
      <c r="K37" s="3"/>
      <c r="L37" s="3"/>
    </row>
    <row r="38" spans="2:26" ht="30.75" customHeight="1" x14ac:dyDescent="0.3">
      <c r="F38" s="8"/>
      <c r="K38" s="3"/>
      <c r="L38" s="3"/>
    </row>
    <row r="39" spans="2:26" ht="34.5" customHeight="1" x14ac:dyDescent="0.3">
      <c r="F39" s="8"/>
      <c r="K39" s="3"/>
      <c r="L39" s="3"/>
    </row>
    <row r="40" spans="2:26" ht="30" customHeight="1" x14ac:dyDescent="0.3">
      <c r="F40" s="8"/>
      <c r="K40" s="3"/>
      <c r="L40" s="3"/>
    </row>
    <row r="41" spans="2:26" ht="15.6" customHeight="1" x14ac:dyDescent="0.3">
      <c r="C41" s="3"/>
      <c r="D41" s="3"/>
      <c r="E41" s="123"/>
      <c r="F41" s="3"/>
      <c r="G41" s="3"/>
      <c r="H41" s="3"/>
      <c r="I41" s="3"/>
      <c r="J41" s="3"/>
      <c r="K41" s="3"/>
      <c r="L41" s="3"/>
    </row>
    <row r="42" spans="2:26" ht="16.95" customHeight="1" x14ac:dyDescent="0.3">
      <c r="C42" s="3"/>
      <c r="D42" s="3"/>
      <c r="E42" s="123"/>
      <c r="F42" s="3"/>
      <c r="G42" s="3"/>
      <c r="H42" s="3"/>
      <c r="I42" s="3"/>
      <c r="J42" s="3"/>
      <c r="K42" s="3"/>
      <c r="L42" s="3"/>
    </row>
    <row r="43" spans="2:26" ht="15" customHeight="1" x14ac:dyDescent="0.3">
      <c r="C43" s="3"/>
      <c r="D43" s="3"/>
      <c r="E43" s="3"/>
      <c r="F43" s="3"/>
      <c r="G43" s="3"/>
      <c r="H43" s="3"/>
      <c r="I43" s="5"/>
      <c r="J43" s="7"/>
      <c r="K43" s="7"/>
      <c r="L43" s="7"/>
    </row>
    <row r="44" spans="2:26" x14ac:dyDescent="0.3">
      <c r="I44" s="5"/>
      <c r="J44" s="7"/>
      <c r="K44" s="7"/>
      <c r="L44" s="7"/>
    </row>
    <row r="45" spans="2:26" x14ac:dyDescent="0.3">
      <c r="I45" s="5"/>
      <c r="J45" s="7"/>
      <c r="K45" s="7"/>
      <c r="L45" s="7"/>
    </row>
    <row r="46" spans="2:26" x14ac:dyDescent="0.3">
      <c r="I46" s="5"/>
      <c r="J46" s="7"/>
      <c r="K46" s="7"/>
      <c r="L46" s="7"/>
    </row>
    <row r="47" spans="2:26" x14ac:dyDescent="0.3">
      <c r="I47" s="5"/>
      <c r="J47" s="7"/>
      <c r="K47" s="7"/>
      <c r="L47" s="187">
        <f>120*0.7+70*0.3</f>
        <v>105</v>
      </c>
      <c r="M47" s="187"/>
    </row>
    <row r="48" spans="2:26" x14ac:dyDescent="0.3">
      <c r="I48" s="5"/>
      <c r="J48" s="6"/>
      <c r="K48" s="6"/>
      <c r="L48" s="187"/>
      <c r="M48" s="187"/>
    </row>
    <row r="49" spans="9:13" x14ac:dyDescent="0.3">
      <c r="I49" s="5"/>
      <c r="J49" s="6"/>
      <c r="K49" s="6"/>
      <c r="L49" s="5"/>
    </row>
    <row r="52" spans="9:13" x14ac:dyDescent="0.3">
      <c r="M52" s="10"/>
    </row>
  </sheetData>
  <mergeCells count="8">
    <mergeCell ref="Y33:Z34"/>
    <mergeCell ref="L47:M48"/>
    <mergeCell ref="E41:E42"/>
    <mergeCell ref="O15:P15"/>
    <mergeCell ref="U15:V15"/>
    <mergeCell ref="U17:V17"/>
    <mergeCell ref="U18:V18"/>
    <mergeCell ref="U19:V19"/>
  </mergeCells>
  <pageMargins left="0.7" right="0.7" top="0.75" bottom="0.75" header="0.3" footer="0.3"/>
  <pageSetup scale="4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1:P52"/>
  <sheetViews>
    <sheetView zoomScale="60" zoomScaleNormal="60" workbookViewId="0"/>
  </sheetViews>
  <sheetFormatPr defaultColWidth="9.109375" defaultRowHeight="14.4" x14ac:dyDescent="0.3"/>
  <cols>
    <col min="1" max="1" width="9.109375" style="1"/>
    <col min="2" max="2" width="17.88671875" style="1" customWidth="1"/>
    <col min="3" max="3" width="26.6640625" style="1" customWidth="1"/>
    <col min="4" max="4" width="17.6640625" style="1" customWidth="1"/>
    <col min="5" max="5" width="21" style="1" customWidth="1"/>
    <col min="6" max="6" width="6.5546875" style="1" customWidth="1"/>
    <col min="7" max="7" width="18.88671875" style="1" customWidth="1"/>
    <col min="8" max="8" width="13.6640625" style="1" customWidth="1"/>
    <col min="9" max="9" width="7.88671875" style="1" customWidth="1"/>
    <col min="10" max="14" width="7.33203125" style="1" customWidth="1"/>
    <col min="15" max="15" width="6.6640625" style="1" customWidth="1"/>
    <col min="16" max="16" width="6" style="1" customWidth="1"/>
    <col min="17" max="17" width="19.44140625" style="1" customWidth="1"/>
    <col min="18" max="18" width="4.6640625" style="1" customWidth="1"/>
    <col min="19" max="19" width="9.109375" style="1"/>
    <col min="20" max="20" width="7.33203125" style="1" customWidth="1"/>
    <col min="21" max="16384" width="9.109375" style="1"/>
  </cols>
  <sheetData>
    <row r="21" spans="1:7" x14ac:dyDescent="0.3">
      <c r="A21" s="3"/>
      <c r="B21" s="3"/>
      <c r="C21" s="3"/>
    </row>
    <row r="22" spans="1:7" x14ac:dyDescent="0.3">
      <c r="A22" s="3"/>
      <c r="B22" s="3"/>
      <c r="C22" s="3"/>
    </row>
    <row r="23" spans="1:7" x14ac:dyDescent="0.3">
      <c r="A23" s="3"/>
      <c r="B23" s="3"/>
      <c r="C23" s="3"/>
    </row>
    <row r="24" spans="1:7" x14ac:dyDescent="0.3">
      <c r="A24" s="3"/>
      <c r="B24" s="3"/>
      <c r="C24" s="3"/>
    </row>
    <row r="25" spans="1:7" x14ac:dyDescent="0.3">
      <c r="A25" s="3"/>
      <c r="B25" s="3"/>
      <c r="C25" s="3"/>
    </row>
    <row r="26" spans="1:7" x14ac:dyDescent="0.3">
      <c r="A26" s="3"/>
      <c r="B26" s="3"/>
      <c r="C26" s="3"/>
      <c r="D26" s="3"/>
      <c r="E26" s="3"/>
    </row>
    <row r="27" spans="1:7" ht="21" customHeight="1" x14ac:dyDescent="0.3">
      <c r="A27" s="3"/>
      <c r="B27" s="3"/>
      <c r="C27" s="3"/>
      <c r="D27" s="3"/>
      <c r="E27" s="3"/>
      <c r="F27" s="3"/>
      <c r="G27" s="3"/>
    </row>
    <row r="28" spans="1:7" ht="15" customHeight="1" x14ac:dyDescent="0.3">
      <c r="B28" s="3"/>
      <c r="C28" s="3"/>
      <c r="D28" s="3"/>
      <c r="E28" s="3"/>
      <c r="F28" s="3"/>
      <c r="G28" s="3"/>
    </row>
    <row r="29" spans="1:7" ht="15" customHeight="1" x14ac:dyDescent="0.3">
      <c r="B29" s="3"/>
      <c r="C29" s="3"/>
      <c r="D29" s="3"/>
      <c r="E29" s="3"/>
      <c r="F29" s="3"/>
      <c r="G29" s="3"/>
    </row>
    <row r="30" spans="1:7" ht="15" customHeight="1" x14ac:dyDescent="0.3">
      <c r="B30" s="3"/>
      <c r="C30" s="3"/>
      <c r="D30" s="3"/>
      <c r="E30" s="3"/>
      <c r="F30" s="3"/>
      <c r="G30" s="3"/>
    </row>
    <row r="31" spans="1:7" ht="15" customHeight="1" x14ac:dyDescent="0.3">
      <c r="B31" s="3"/>
      <c r="C31" s="3"/>
      <c r="D31" s="3"/>
      <c r="E31" s="3"/>
      <c r="F31" s="3"/>
      <c r="G31" s="3"/>
    </row>
    <row r="32" spans="1:7" ht="15" customHeight="1" x14ac:dyDescent="0.3">
      <c r="B32" s="3"/>
      <c r="C32" s="3"/>
      <c r="D32" s="3"/>
      <c r="E32" s="3"/>
      <c r="F32" s="3"/>
      <c r="G32" s="3"/>
    </row>
    <row r="33" spans="2:15" ht="15" customHeight="1" x14ac:dyDescent="0.3">
      <c r="B33" s="3"/>
      <c r="C33" s="3"/>
      <c r="D33" s="3"/>
      <c r="E33" s="3"/>
      <c r="F33" s="3"/>
      <c r="G33" s="3"/>
    </row>
    <row r="34" spans="2:15" ht="24.6" customHeight="1" x14ac:dyDescent="0.3">
      <c r="B34" s="3"/>
      <c r="C34" s="8"/>
      <c r="D34" s="8"/>
      <c r="E34" s="8"/>
      <c r="F34" s="3"/>
      <c r="G34" s="3"/>
    </row>
    <row r="35" spans="2:15" ht="18" customHeight="1" x14ac:dyDescent="0.3"/>
    <row r="36" spans="2:15" ht="28.5" customHeight="1" x14ac:dyDescent="0.3">
      <c r="H36" s="3"/>
      <c r="I36" s="3"/>
      <c r="J36" s="3"/>
      <c r="K36" s="3"/>
      <c r="L36" s="3"/>
      <c r="M36" s="3"/>
      <c r="O36" s="7"/>
    </row>
    <row r="37" spans="2:15" ht="28.2" customHeight="1" x14ac:dyDescent="0.3">
      <c r="C37" s="34"/>
      <c r="D37" s="132" t="s">
        <v>2</v>
      </c>
      <c r="E37" s="133"/>
      <c r="K37" s="3"/>
      <c r="L37" s="3"/>
      <c r="M37" s="3"/>
      <c r="O37" s="7"/>
    </row>
    <row r="38" spans="2:15" ht="30.75" customHeight="1" x14ac:dyDescent="0.3">
      <c r="C38" s="35" t="s">
        <v>1</v>
      </c>
      <c r="D38" s="36" t="s">
        <v>4</v>
      </c>
      <c r="E38" s="37" t="s">
        <v>3</v>
      </c>
      <c r="K38" s="3"/>
      <c r="L38" s="3"/>
      <c r="M38" s="3"/>
      <c r="O38" s="7"/>
    </row>
    <row r="39" spans="2:15" ht="34.5" customHeight="1" x14ac:dyDescent="0.3">
      <c r="C39" s="38" t="s">
        <v>5</v>
      </c>
      <c r="D39" s="39">
        <v>120</v>
      </c>
      <c r="E39" s="40">
        <v>70</v>
      </c>
      <c r="K39" s="3"/>
      <c r="L39" s="3"/>
      <c r="M39" s="3"/>
      <c r="O39" s="7"/>
    </row>
    <row r="40" spans="2:15" ht="30" customHeight="1" x14ac:dyDescent="0.3">
      <c r="C40" s="41" t="s">
        <v>6</v>
      </c>
      <c r="D40" s="39">
        <v>100</v>
      </c>
      <c r="E40" s="40">
        <v>50</v>
      </c>
      <c r="K40" s="3"/>
      <c r="L40" s="3"/>
      <c r="M40" s="3"/>
      <c r="O40" s="7"/>
    </row>
    <row r="41" spans="2:15" ht="35.4" customHeight="1" x14ac:dyDescent="0.3">
      <c r="C41" s="41" t="s">
        <v>7</v>
      </c>
      <c r="D41" s="39">
        <v>40</v>
      </c>
      <c r="E41" s="40">
        <v>10</v>
      </c>
      <c r="H41" s="3"/>
      <c r="I41" s="3"/>
      <c r="J41" s="3"/>
      <c r="K41" s="3"/>
      <c r="L41" s="3"/>
      <c r="M41" s="3"/>
      <c r="N41" s="3"/>
      <c r="O41" s="4"/>
    </row>
    <row r="42" spans="2:15" ht="16.95" customHeight="1" x14ac:dyDescent="0.3">
      <c r="H42" s="3"/>
      <c r="I42" s="3"/>
      <c r="J42" s="3"/>
      <c r="K42" s="3"/>
      <c r="L42" s="3"/>
      <c r="M42" s="3"/>
      <c r="N42" s="3"/>
      <c r="O42" s="3"/>
    </row>
    <row r="43" spans="2:15" ht="15" customHeight="1" x14ac:dyDescent="0.3">
      <c r="H43" s="3"/>
      <c r="I43" s="5"/>
      <c r="J43" s="7"/>
      <c r="K43" s="7"/>
      <c r="L43" s="7"/>
      <c r="M43" s="5"/>
      <c r="N43" s="5"/>
      <c r="O43" s="3"/>
    </row>
    <row r="44" spans="2:15" x14ac:dyDescent="0.3">
      <c r="I44" s="5"/>
      <c r="J44" s="7"/>
      <c r="K44" s="7"/>
      <c r="L44" s="7"/>
      <c r="M44" s="5"/>
      <c r="N44" s="5"/>
    </row>
    <row r="45" spans="2:15" x14ac:dyDescent="0.3">
      <c r="I45" s="5"/>
      <c r="J45" s="7"/>
      <c r="K45" s="7"/>
      <c r="L45" s="7"/>
      <c r="M45" s="5"/>
      <c r="N45" s="5"/>
    </row>
    <row r="46" spans="2:15" x14ac:dyDescent="0.3">
      <c r="I46" s="5"/>
      <c r="J46" s="7"/>
      <c r="K46" s="7"/>
      <c r="L46" s="7"/>
      <c r="M46" s="5"/>
      <c r="N46" s="5"/>
    </row>
    <row r="47" spans="2:15" x14ac:dyDescent="0.3">
      <c r="I47" s="5"/>
      <c r="J47" s="7"/>
      <c r="K47" s="7"/>
      <c r="L47" s="7"/>
      <c r="M47" s="5"/>
      <c r="N47" s="5"/>
    </row>
    <row r="48" spans="2:15" x14ac:dyDescent="0.3">
      <c r="I48" s="5"/>
      <c r="J48" s="6"/>
      <c r="K48" s="6"/>
      <c r="L48" s="5"/>
      <c r="M48" s="5"/>
      <c r="N48" s="5"/>
    </row>
    <row r="49" spans="9:16" x14ac:dyDescent="0.3">
      <c r="I49" s="5"/>
      <c r="J49" s="6"/>
      <c r="K49" s="6"/>
      <c r="L49" s="5"/>
      <c r="M49" s="5"/>
      <c r="N49" s="5"/>
    </row>
    <row r="52" spans="9:16" x14ac:dyDescent="0.3">
      <c r="P52" s="10"/>
    </row>
  </sheetData>
  <mergeCells count="1">
    <mergeCell ref="D37:E37"/>
  </mergeCells>
  <pageMargins left="0.7" right="0.7" top="0.75" bottom="0.75" header="0.3" footer="0.3"/>
  <pageSetup scale="4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FC89A-8620-4730-85F8-D6D82EB45E9B}">
  <dimension ref="N8:AG108"/>
  <sheetViews>
    <sheetView zoomScale="70" zoomScaleNormal="70" workbookViewId="0">
      <selection activeCell="T27" sqref="T27"/>
    </sheetView>
  </sheetViews>
  <sheetFormatPr defaultColWidth="8.88671875" defaultRowHeight="13.2" x14ac:dyDescent="0.25"/>
  <cols>
    <col min="1" max="13" width="8.88671875" style="57"/>
    <col min="14" max="14" width="35.6640625" style="57" customWidth="1"/>
    <col min="15" max="15" width="28.33203125" style="57" customWidth="1"/>
    <col min="16" max="16" width="16.6640625" style="57" customWidth="1"/>
    <col min="17" max="17" width="8.33203125" style="57" customWidth="1"/>
    <col min="18" max="18" width="22.33203125" style="55" bestFit="1" customWidth="1"/>
    <col min="19" max="19" width="3.5546875" style="55" customWidth="1"/>
    <col min="20" max="20" width="21" style="55" customWidth="1"/>
    <col min="21" max="21" width="17.88671875" style="55" customWidth="1"/>
    <col min="22" max="33" width="8.88671875" style="55"/>
    <col min="34" max="16384" width="8.88671875" style="57"/>
  </cols>
  <sheetData>
    <row r="8" spans="14:33" x14ac:dyDescent="0.25">
      <c r="N8" s="55"/>
      <c r="O8" s="55"/>
      <c r="P8" s="55"/>
      <c r="Q8" s="55"/>
      <c r="V8" s="56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14:33" x14ac:dyDescent="0.25">
      <c r="N9" s="55"/>
      <c r="O9" s="55"/>
      <c r="P9" s="55"/>
      <c r="Q9" s="55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</row>
    <row r="10" spans="14:33" ht="24" x14ac:dyDescent="0.25">
      <c r="N10" s="144" t="s">
        <v>32</v>
      </c>
      <c r="O10" s="145"/>
      <c r="P10" s="100">
        <v>7.0000000000000007E-2</v>
      </c>
      <c r="Q10" s="55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4:33" ht="25.95" customHeight="1" x14ac:dyDescent="0.35">
      <c r="N11" s="101"/>
      <c r="O11" s="146" t="s">
        <v>33</v>
      </c>
      <c r="P11" s="147"/>
      <c r="Q11" s="55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4:33" ht="25.95" customHeight="1" x14ac:dyDescent="0.25">
      <c r="N12" s="107" t="s">
        <v>34</v>
      </c>
      <c r="O12" s="102" t="s">
        <v>35</v>
      </c>
      <c r="P12" s="55"/>
      <c r="Q12" s="55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4:33" ht="24" x14ac:dyDescent="0.25">
      <c r="N13" s="108">
        <v>0</v>
      </c>
      <c r="O13" s="103">
        <v>-55000</v>
      </c>
      <c r="P13" s="55"/>
      <c r="Q13" s="55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4:33" ht="24" x14ac:dyDescent="0.25">
      <c r="N14" s="108">
        <v>1</v>
      </c>
      <c r="O14" s="104">
        <v>17000</v>
      </c>
      <c r="P14" s="55"/>
      <c r="Q14" s="55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4:33" ht="24" x14ac:dyDescent="0.25">
      <c r="N15" s="108">
        <v>2</v>
      </c>
      <c r="O15" s="104">
        <v>17000</v>
      </c>
      <c r="P15" s="55"/>
      <c r="Q15" s="55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4:33" ht="24.6" customHeight="1" x14ac:dyDescent="0.25">
      <c r="N16" s="108">
        <v>3</v>
      </c>
      <c r="O16" s="104">
        <v>17000</v>
      </c>
      <c r="P16" s="55"/>
      <c r="Q16" s="55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4:33" ht="24" x14ac:dyDescent="0.25">
      <c r="N17" s="108">
        <v>4</v>
      </c>
      <c r="O17" s="104">
        <v>17000</v>
      </c>
      <c r="P17" s="55"/>
      <c r="Q17" s="55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4:33" ht="24" x14ac:dyDescent="0.25">
      <c r="N18" s="108">
        <v>5</v>
      </c>
      <c r="O18" s="104">
        <v>17000</v>
      </c>
      <c r="P18" s="55"/>
      <c r="Q18" s="55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4:33" ht="24" x14ac:dyDescent="0.25">
      <c r="N19" s="108">
        <v>6</v>
      </c>
      <c r="O19" s="104">
        <v>17000</v>
      </c>
      <c r="P19" s="55"/>
      <c r="Q19" s="55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4:33" ht="24" x14ac:dyDescent="0.25">
      <c r="N20" s="108">
        <v>7</v>
      </c>
      <c r="O20" s="104">
        <v>17000</v>
      </c>
      <c r="P20" s="55"/>
      <c r="Q20" s="55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4:33" ht="27.6" x14ac:dyDescent="0.25">
      <c r="N21" s="109" t="s">
        <v>65</v>
      </c>
      <c r="O21" s="188">
        <f>NPV(P10,O14,O15,O16,O17,O18,O19,O20)</f>
        <v>91617.919828027851</v>
      </c>
      <c r="P21" s="55"/>
      <c r="Q21" s="58"/>
      <c r="R21" s="98">
        <f>(17000/1.07^7)+(17000/1.07^6)+(17000/1.07^5)+(17000/1.07^4)+(17000/1.07^3)+(17000/1.07^2)+(17000/1.07^1)</f>
        <v>91617.919828027865</v>
      </c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4:33" ht="47.4" customHeight="1" x14ac:dyDescent="0.25">
      <c r="N22" s="110" t="s">
        <v>36</v>
      </c>
      <c r="O22" s="105">
        <f>O13</f>
        <v>-55000</v>
      </c>
      <c r="P22" s="55"/>
      <c r="Q22" s="58"/>
      <c r="R22" s="99">
        <f>O22</f>
        <v>-55000</v>
      </c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4:33" ht="27.6" x14ac:dyDescent="0.25">
      <c r="N23" s="111" t="s">
        <v>37</v>
      </c>
      <c r="O23" s="114">
        <f>O21+O22</f>
        <v>36617.919828027851</v>
      </c>
      <c r="P23" s="55"/>
      <c r="Q23" s="58"/>
      <c r="R23" s="113">
        <f>R21+R22</f>
        <v>36617.919828027865</v>
      </c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4:33" ht="29.4" x14ac:dyDescent="0.25">
      <c r="N24" s="112" t="s">
        <v>38</v>
      </c>
      <c r="O24" s="106" t="s">
        <v>31</v>
      </c>
      <c r="Q24" s="55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4:33" x14ac:dyDescent="0.25">
      <c r="N25" s="55"/>
      <c r="O25" s="55"/>
      <c r="P25" s="55"/>
      <c r="Q25" s="55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4:33" x14ac:dyDescent="0.25">
      <c r="N26" s="55"/>
      <c r="O26" s="55"/>
      <c r="P26" s="55"/>
      <c r="Q26" s="55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4:33" ht="34.950000000000003" customHeight="1" x14ac:dyDescent="0.25">
      <c r="N27" s="59"/>
      <c r="P27" s="60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4:33" ht="28.95" customHeight="1" x14ac:dyDescent="0.25">
      <c r="N28" s="61"/>
      <c r="O28" s="139"/>
      <c r="P28" s="139"/>
      <c r="Q28" s="139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4:33" x14ac:dyDescent="0.25">
      <c r="N29" s="62"/>
      <c r="O29" s="63"/>
      <c r="P29" s="60"/>
      <c r="Q29" s="64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4:33" x14ac:dyDescent="0.25">
      <c r="O30" s="65"/>
      <c r="P30" s="140"/>
      <c r="Q30" s="140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</row>
    <row r="31" spans="14:33" ht="26.4" customHeight="1" x14ac:dyDescent="0.25">
      <c r="O31" s="65"/>
      <c r="P31" s="140"/>
      <c r="Q31" s="140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4:33" ht="26.4" customHeight="1" x14ac:dyDescent="0.25">
      <c r="O32" s="65"/>
      <c r="P32" s="140"/>
      <c r="Q32" s="140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</row>
    <row r="33" spans="14:33" ht="25.95" customHeight="1" x14ac:dyDescent="0.25">
      <c r="O33" s="65"/>
      <c r="P33" s="140"/>
      <c r="Q33" s="140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4:33" x14ac:dyDescent="0.25">
      <c r="P34" s="60"/>
      <c r="Q34" s="64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4:33" ht="26.4" customHeight="1" x14ac:dyDescent="0.25">
      <c r="N35" s="65"/>
      <c r="O35" s="139"/>
      <c r="P35" s="139"/>
      <c r="Q35" s="139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4:33" x14ac:dyDescent="0.25">
      <c r="N36" s="66"/>
      <c r="O36" s="67"/>
      <c r="P36" s="68"/>
      <c r="Q36" s="64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4:33" x14ac:dyDescent="0.25">
      <c r="O37" s="67"/>
      <c r="P37" s="68"/>
      <c r="Q37" s="64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4:33" x14ac:dyDescent="0.25">
      <c r="O38" s="66"/>
      <c r="P38" s="69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4:33" x14ac:dyDescent="0.25">
      <c r="O39" s="66"/>
      <c r="P39" s="69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4:33" x14ac:dyDescent="0.25">
      <c r="N40" s="64"/>
      <c r="O40" s="66"/>
      <c r="P40" s="69"/>
      <c r="Q40" s="70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4:33" x14ac:dyDescent="0.25">
      <c r="N41" s="64"/>
      <c r="O41" s="66"/>
      <c r="P41" s="69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4:33" x14ac:dyDescent="0.25">
      <c r="N42" s="64"/>
      <c r="P42" s="60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4:33" x14ac:dyDescent="0.25">
      <c r="N43" s="64"/>
      <c r="O43" s="66"/>
      <c r="P43" s="71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4:33" ht="12.6" customHeight="1" x14ac:dyDescent="0.25">
      <c r="N44" s="64"/>
      <c r="P44" s="60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4:33" ht="28.2" customHeight="1" x14ac:dyDescent="0.25">
      <c r="N45" s="61"/>
      <c r="O45" s="139"/>
      <c r="P45" s="139"/>
      <c r="Q45" s="139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4:33" x14ac:dyDescent="0.25">
      <c r="N46" s="62"/>
      <c r="O46" s="72"/>
      <c r="P46" s="60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4:33" x14ac:dyDescent="0.25">
      <c r="O47" s="65"/>
      <c r="P47" s="140"/>
      <c r="Q47" s="140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4:33" x14ac:dyDescent="0.25">
      <c r="O48" s="65"/>
      <c r="P48" s="140"/>
      <c r="Q48" s="140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4:33" ht="27" customHeight="1" x14ac:dyDescent="0.25">
      <c r="O49" s="65"/>
      <c r="P49" s="140"/>
      <c r="Q49" s="140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4:33" ht="26.4" customHeight="1" x14ac:dyDescent="0.25">
      <c r="O50" s="65"/>
      <c r="P50" s="140"/>
      <c r="Q50" s="140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4:33" x14ac:dyDescent="0.25">
      <c r="P51" s="60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4:33" ht="28.2" customHeight="1" x14ac:dyDescent="0.25">
      <c r="N52" s="61"/>
      <c r="O52" s="139"/>
      <c r="P52" s="139"/>
      <c r="Q52" s="139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4:33" x14ac:dyDescent="0.25">
      <c r="N53" s="62"/>
      <c r="O53" s="72"/>
      <c r="P53" s="60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4:33" x14ac:dyDescent="0.25">
      <c r="O54" s="65"/>
      <c r="P54" s="140"/>
      <c r="Q54" s="140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4:33" ht="13.2" customHeight="1" x14ac:dyDescent="0.25">
      <c r="O55" s="65"/>
      <c r="P55" s="140"/>
      <c r="Q55" s="140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4:33" ht="27" customHeight="1" x14ac:dyDescent="0.25">
      <c r="O56" s="65"/>
      <c r="P56" s="140"/>
      <c r="Q56" s="140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4:33" ht="26.4" customHeight="1" x14ac:dyDescent="0.25">
      <c r="O57" s="65"/>
      <c r="P57" s="140"/>
      <c r="Q57" s="140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4:33" x14ac:dyDescent="0.25">
      <c r="P58" s="60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4:33" ht="15.6" customHeight="1" x14ac:dyDescent="0.25">
      <c r="N59" s="73"/>
      <c r="O59" s="141"/>
      <c r="P59" s="141"/>
      <c r="Q59" s="141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4:33" x14ac:dyDescent="0.25">
      <c r="N60" s="65"/>
      <c r="O60" s="74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4:33" x14ac:dyDescent="0.25">
      <c r="N61" s="66"/>
      <c r="O61" s="70"/>
      <c r="P61" s="68"/>
      <c r="Q61" s="64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4:33" ht="13.95" customHeight="1" x14ac:dyDescent="0.25">
      <c r="O62" s="70"/>
      <c r="P62" s="68"/>
      <c r="Q62" s="64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4:33" ht="13.95" customHeight="1" x14ac:dyDescent="0.25">
      <c r="O63" s="75"/>
      <c r="P63" s="72"/>
      <c r="Q63" s="64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4:33" ht="13.95" customHeight="1" x14ac:dyDescent="0.25">
      <c r="O64" s="75"/>
      <c r="P64" s="72"/>
      <c r="Q64" s="64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4:33" ht="13.95" customHeight="1" x14ac:dyDescent="0.25">
      <c r="O65" s="75"/>
      <c r="P65" s="72"/>
      <c r="Q65" s="64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4:33" ht="13.95" customHeight="1" x14ac:dyDescent="0.25">
      <c r="O66" s="75"/>
      <c r="P66" s="72"/>
      <c r="Q66" s="76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4:33" x14ac:dyDescent="0.25">
      <c r="O67" s="63"/>
      <c r="P67" s="64"/>
      <c r="Q67" s="76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4:33" ht="31.2" customHeight="1" x14ac:dyDescent="0.25">
      <c r="N68" s="142"/>
      <c r="O68" s="142"/>
      <c r="P68" s="142"/>
      <c r="Q68" s="142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4:33" ht="26.4" customHeight="1" x14ac:dyDescent="0.25">
      <c r="N69" s="65"/>
      <c r="O69" s="139"/>
      <c r="P69" s="139"/>
      <c r="Q69" s="139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4:33" ht="12" customHeight="1" x14ac:dyDescent="0.25">
      <c r="N70" s="66"/>
      <c r="O70" s="143"/>
      <c r="P70" s="143"/>
      <c r="Q70" s="143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4:33" ht="19.2" customHeight="1" x14ac:dyDescent="0.25">
      <c r="O71" s="67"/>
      <c r="P71" s="70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4:33" x14ac:dyDescent="0.25">
      <c r="O72" s="67"/>
      <c r="P72" s="70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4:33" x14ac:dyDescent="0.25">
      <c r="O73" s="67"/>
      <c r="P73" s="70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4:33" x14ac:dyDescent="0.25">
      <c r="O74" s="75"/>
      <c r="P74" s="72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4:33" x14ac:dyDescent="0.25">
      <c r="O75" s="75"/>
      <c r="P75" s="72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4:33" x14ac:dyDescent="0.25">
      <c r="O76" s="75"/>
      <c r="P76" s="72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4:33" x14ac:dyDescent="0.25">
      <c r="O77" s="75"/>
      <c r="P77" s="72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4:33" x14ac:dyDescent="0.25">
      <c r="O78" s="77"/>
      <c r="P78" s="78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4:33" ht="24" customHeight="1" x14ac:dyDescent="0.25">
      <c r="O79" s="77"/>
      <c r="P79" s="78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4:33" ht="26.4" customHeight="1" x14ac:dyDescent="0.25">
      <c r="N80" s="65"/>
      <c r="O80" s="139"/>
      <c r="P80" s="139"/>
      <c r="Q80" s="139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4:33" x14ac:dyDescent="0.25">
      <c r="N81" s="66"/>
      <c r="O81" s="143"/>
      <c r="P81" s="143"/>
      <c r="Q81" s="143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4:33" ht="26.4" customHeight="1" x14ac:dyDescent="0.25">
      <c r="N82" s="79"/>
      <c r="O82" s="80"/>
      <c r="P82" s="70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4:33" x14ac:dyDescent="0.25">
      <c r="O83" s="67"/>
      <c r="P83" s="68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4:33" x14ac:dyDescent="0.25">
      <c r="O84" s="67"/>
      <c r="P84" s="68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4:33" x14ac:dyDescent="0.25">
      <c r="O85" s="75"/>
      <c r="P85" s="68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4:33" x14ac:dyDescent="0.25">
      <c r="O86" s="75"/>
      <c r="P86" s="60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4:33" x14ac:dyDescent="0.25">
      <c r="O87" s="75"/>
      <c r="P87" s="60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4:33" x14ac:dyDescent="0.25">
      <c r="O88" s="75"/>
      <c r="P88" s="60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4:33" x14ac:dyDescent="0.25">
      <c r="O89" s="75"/>
      <c r="P89" s="59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4:33" x14ac:dyDescent="0.25">
      <c r="O90" s="60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4:33" ht="26.4" customHeight="1" x14ac:dyDescent="0.25">
      <c r="N91" s="65"/>
      <c r="O91" s="139"/>
      <c r="P91" s="139"/>
      <c r="Q91" s="139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4:33" ht="26.4" customHeight="1" x14ac:dyDescent="0.25">
      <c r="N92" s="65"/>
      <c r="O92" s="140"/>
      <c r="P92" s="140"/>
      <c r="Q92" s="140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4:33" ht="18" customHeight="1" x14ac:dyDescent="0.25">
      <c r="O93" s="75"/>
      <c r="P93" s="68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4:33" x14ac:dyDescent="0.25">
      <c r="O94" s="75"/>
      <c r="P94" s="60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4:33" x14ac:dyDescent="0.25">
      <c r="O95" s="75"/>
      <c r="P95" s="60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4:33" x14ac:dyDescent="0.25">
      <c r="O96" s="75"/>
      <c r="P96" s="60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4:33" ht="14.4" customHeight="1" x14ac:dyDescent="0.25">
      <c r="O97" s="75"/>
      <c r="P97" s="59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4:33" ht="24.6" customHeight="1" x14ac:dyDescent="0.25">
      <c r="P98" s="60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4:33" ht="26.4" customHeight="1" x14ac:dyDescent="0.25">
      <c r="N99" s="65"/>
      <c r="O99" s="139"/>
      <c r="P99" s="139"/>
      <c r="Q99" s="139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4:33" x14ac:dyDescent="0.25">
      <c r="N100" s="65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4:33" ht="20.399999999999999" customHeight="1" x14ac:dyDescent="0.25">
      <c r="N101" s="65"/>
      <c r="O101" s="80"/>
      <c r="P101" s="70"/>
      <c r="Q101" s="116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</row>
    <row r="102" spans="14:33" x14ac:dyDescent="0.25">
      <c r="N102" s="65"/>
      <c r="O102" s="67"/>
      <c r="P102" s="68"/>
      <c r="Q102" s="116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</row>
    <row r="103" spans="14:33" x14ac:dyDescent="0.25">
      <c r="N103" s="65"/>
      <c r="O103" s="67"/>
      <c r="P103" s="68"/>
      <c r="Q103" s="116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</row>
    <row r="104" spans="14:33" x14ac:dyDescent="0.25">
      <c r="N104" s="65"/>
      <c r="O104" s="65"/>
      <c r="P104" s="82"/>
      <c r="Q104" s="82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4:33" x14ac:dyDescent="0.25">
      <c r="N105" s="65"/>
      <c r="O105" s="65"/>
      <c r="P105" s="82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</row>
    <row r="106" spans="14:33" x14ac:dyDescent="0.25">
      <c r="N106" s="65"/>
      <c r="O106" s="65"/>
      <c r="P106" s="82"/>
      <c r="Q106" s="11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14:33" x14ac:dyDescent="0.25">
      <c r="O107" s="65"/>
      <c r="P107" s="82"/>
      <c r="Q107" s="82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</row>
    <row r="108" spans="14:33" x14ac:dyDescent="0.25">
      <c r="O108" s="72"/>
      <c r="P108" s="60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</row>
  </sheetData>
  <mergeCells count="27">
    <mergeCell ref="P32:Q32"/>
    <mergeCell ref="N10:O10"/>
    <mergeCell ref="O11:P11"/>
    <mergeCell ref="O28:Q28"/>
    <mergeCell ref="P30:Q30"/>
    <mergeCell ref="P31:Q31"/>
    <mergeCell ref="P57:Q57"/>
    <mergeCell ref="P33:Q33"/>
    <mergeCell ref="O35:Q35"/>
    <mergeCell ref="O45:Q45"/>
    <mergeCell ref="P47:Q47"/>
    <mergeCell ref="P48:Q48"/>
    <mergeCell ref="P49:Q49"/>
    <mergeCell ref="P50:Q50"/>
    <mergeCell ref="O52:Q52"/>
    <mergeCell ref="P54:Q54"/>
    <mergeCell ref="P55:Q55"/>
    <mergeCell ref="P56:Q56"/>
    <mergeCell ref="O91:Q91"/>
    <mergeCell ref="O92:Q92"/>
    <mergeCell ref="O99:Q99"/>
    <mergeCell ref="O59:Q59"/>
    <mergeCell ref="N68:Q68"/>
    <mergeCell ref="O69:Q69"/>
    <mergeCell ref="O70:Q70"/>
    <mergeCell ref="O80:Q80"/>
    <mergeCell ref="O81:Q81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1 (2)</vt:lpstr>
      <vt:lpstr>1</vt:lpstr>
      <vt:lpstr>2 (2)</vt:lpstr>
      <vt:lpstr>2</vt:lpstr>
      <vt:lpstr>3 (2)</vt:lpstr>
      <vt:lpstr>3</vt:lpstr>
      <vt:lpstr>4 (2)</vt:lpstr>
      <vt:lpstr>4</vt:lpstr>
      <vt:lpstr>5 (2)</vt:lpstr>
      <vt:lpstr>5</vt:lpstr>
      <vt:lpstr>6 (2)</vt:lpstr>
      <vt:lpstr>6</vt:lpstr>
      <vt:lpstr>7 (2)</vt:lpstr>
      <vt:lpstr>7</vt:lpstr>
      <vt:lpstr>8 (2)</vt:lpstr>
      <vt:lpstr>8</vt:lpstr>
      <vt:lpstr>9 (2)</vt:lpstr>
      <vt:lpstr>9</vt:lpstr>
      <vt:lpstr>10 (2)</vt:lpstr>
      <vt:lpstr>10</vt:lpstr>
      <vt:lpstr>12</vt:lpstr>
      <vt:lpstr>11</vt:lpstr>
      <vt:lpstr>Content</vt:lpstr>
      <vt:lpstr>FirstPage</vt:lpstr>
      <vt:lpstr>Inquiry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2018-02-27T19:17:44Z</cp:lastPrinted>
  <dcterms:created xsi:type="dcterms:W3CDTF">2014-10-23T14:45:36Z</dcterms:created>
  <dcterms:modified xsi:type="dcterms:W3CDTF">2021-10-01T21:09:48Z</dcterms:modified>
</cp:coreProperties>
</file>